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X:\★下水道課★\D1.課共通\D2.報告（庁内：財政経営部）\財政課\令和5年度\R6.1.26〆公営企業に係る経営比較分析表（令和４年度決算）の分析等について（依頼）※ファイルはセキュファファイル交換サービスにて送信\"/>
    </mc:Choice>
  </mc:AlternateContent>
  <xr:revisionPtr revIDLastSave="0" documentId="13_ncr:1_{D3A846BF-C555-4D62-9970-E2573D0E26F4}" xr6:coauthVersionLast="47" xr6:coauthVersionMax="47" xr10:uidLastSave="{00000000-0000-0000-0000-000000000000}"/>
  <workbookProtection workbookAlgorithmName="SHA-512" workbookHashValue="UNekX42GRw1/sHeoNXBGcyIEHqYwCeOAOLpHjZDBIPZcIafQMDc0qy4eAJdc5k8/RXFrH5n+tcn+CYTenSSR0A==" workbookSaltValue="SrUTEAX5A7yZV/ZUZi4RIQ==" workbookSpinCount="100000" lockStructure="1"/>
  <bookViews>
    <workbookView xWindow="-109" yWindow="-109" windowWidth="26301" windowHeight="14169"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BB8" i="4" s="1"/>
  <c r="T6" i="5"/>
  <c r="S6" i="5"/>
  <c r="R6" i="5"/>
  <c r="Q6" i="5"/>
  <c r="W10" i="4" s="1"/>
  <c r="P6" i="5"/>
  <c r="O6" i="5"/>
  <c r="I10" i="4" s="1"/>
  <c r="N6" i="5"/>
  <c r="M6" i="5"/>
  <c r="AD8" i="4" s="1"/>
  <c r="L6" i="5"/>
  <c r="W8" i="4" s="1"/>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BB10" i="4"/>
  <c r="AL10" i="4"/>
  <c r="AD10" i="4"/>
  <c r="P10" i="4"/>
  <c r="B10" i="4"/>
  <c r="AT8" i="4"/>
  <c r="AL8" i="4"/>
  <c r="I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<sst xmlns="http://schemas.openxmlformats.org/spreadsheetml/2006/main" count="231" uniqueCount="117">
  <si>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</si>
  <si>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</si>
  <si>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</si>
  <si>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</si>
  <si>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</si>
  <si>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</si>
  <si>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</si>
  <si>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</si>
  <si>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</si>
  <si>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</si>
  <si>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</si>
  <si>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</si>
  <si>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</si>
  <si>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</si>
  <si>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</si>
  <si>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</si>
  <si>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</si>
  <si>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</si>
  <si>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</si>
  <si>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</si>
  <si>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</si>
  <si>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</si>
  <si>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</si>
  <si>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</si>
  <si>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</si>
  <si>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</si>
  <si>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</si>
  <si>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</si>
  <si>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</si>
  <si>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</si>
  <si>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</si>
  <si>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</si>
  <si>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</si>
  <si>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</si>
  <si>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</si>
  <si>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</si>
  <si>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</si>
  <si>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</si>
  <si>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</si>
  <si>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</si>
  <si>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</si>
  <si>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</si>
  <si>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</si>
  <si>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</si>
  <si>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</si>
  <si>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</si>
  <si>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</si>
  <si>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</si>
  <si>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</si>
  <si>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</si>
  <si>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</si>
  <si>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</si>
  <si>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</si>
  <si>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</si>
  <si>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</si>
  <si>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</si>
  <si>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</si>
  <si>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</si>
  <si>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</si>
  <si>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</si>
  <si>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</si>
  <si>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</si>
  <si>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</si>
  <si>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</si>
  <si>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</si>
  <si>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</si>
  <si>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</si>
  <si>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</si>
  <si>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</si>
  <si>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</si>
  <si>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</si>
  <si>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</si>
  <si>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</si>
  <si>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</si>
  <si>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</si>
  <si>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</si>
  <si>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</si>
  <si>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</si>
  <si>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</si>
  <si>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</si>
  <si>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</si>
  <si>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</si>
  <si>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</si>
  <si>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</si>
  <si>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</si>
  <si>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</si>
  <si>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</si>
  <si>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</si>
  <si>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</si>
  <si>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</si>
  <si>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</si>
  <si>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</si>
  <si>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</si>
  <si>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</si>
  <si>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</si>
  <si>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</si>
  <si>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三島市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</si>
  <si>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</si>
  <si>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</si>
  <si>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</si>
  <si>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</si>
  <si>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</si>
  <si>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</si>
  <si>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</si>
  <si>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</si>
  <si>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</si>
  <si>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</si>
  <si>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</si>
  <si>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</si>
  <si>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</si>
  <si>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</si>
  <si>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</si>
  <si>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</si>
  <si>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</si>
  <si>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下水道事業を持続的に行うために、今後の人口減少や経済状態を見極め、公営企業会計における財務諸表等を活用し、経営の健全化・効率化を行うことで、経営基盤の強化を図っていきます。そのために、より効率的な事業の在り方を模索し、維持管理費の削減に努めるとともに、令和３年度に汚水処理の広域化・共同化の方針が確定したため、それを踏まえて適正な使用料の水準について検討していく予定です。</t>
    <phoneticPr fontId="4"/>
  </si>
  <si>
    <t>　①有形固定資産減価償却率については、当市の地方公営企業法の適用初年度が平成30年度であるため、減価償却費の累積がなく低いものとなっています。　
　②管渠改善率については、当市の特定環境保全公共下水道の事業着手から50年を経過していないため、管渠の老朽化がほとんど見られず、改善を必要としない状況です。</t>
    <phoneticPr fontId="4"/>
  </si>
  <si>
    <t xml:space="preserve"> ①経常収支比率は前年度と比較して減少し、今後水需要の減少や節水型社会の定着に伴う使用料収入の減少や維持管理費の増大などにより経営状況がさらに厳しくなることが見込まれます。
　③流動比率は、流動資産(現金)の増加により前年度と比較して増加していますが、類似団体及び全国の平均値を下回っています。今後、企業債の償還元金も増加する見込みのため、水洗化率の向上や団地接続等により使用料収入の確保が必要になります。
　④企業債残高対事業規模比率は、類似団体及び全国の平均値を上回っており、使用料水準を見直し適切な使用料収入を確保することが必要となります。
　⑤経費回収率についても類似団体及び全国の平均値を下回っており、使用料収入だけでは賄えず一般会計からの繰入金で補っている状況となっております。
　⑥汚水処理原価は類似団体及び全国の平均値を下回っており、経費節減等により維持向上を図ります。
　⑦施設利用率については、当該事業が整備途上にあるため数値が低くなっていますが、今後、整備の進捗に従って数値が上昇すると考えています。(注)平成30年度施設利用率：(誤)74.10％→(正)32.76％
　⑧水洗化率については、類似団体平均より高いものの、より一層の啓発を行い水洗化率の向上に努めます。</t>
    <rPh sb="17" eb="19">
      <t>ゲンショウ</t>
    </rPh>
    <rPh sb="30" eb="33">
      <t>セッスイガタ</t>
    </rPh>
    <rPh sb="33" eb="35">
      <t>シャカイ</t>
    </rPh>
    <rPh sb="36" eb="38">
      <t>テイチャク</t>
    </rPh>
    <rPh sb="104" eb="106">
      <t>ゾウカ</t>
    </rPh>
    <rPh sb="117" eb="119">
      <t>ゾウカ</t>
    </rPh>
    <rPh sb="375" eb="379">
      <t>ケイヒセツゲン</t>
    </rPh>
    <rPh sb="379" eb="380">
      <t>トウ</t>
    </rPh>
    <rPh sb="383" eb="385">
      <t>イジ</t>
    </rPh>
    <rPh sb="385" eb="387">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</si>
</sst>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2B-4076-A2F6-D2F7E9DC863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C62B-4076-A2F6-D2F7E9DC863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74.099999999999994</c:v>
                </c:pt>
                <c:pt idx="1">
                  <c:v>31.41</c:v>
                </c:pt>
                <c:pt idx="2">
                  <c:v>35.409999999999997</c:v>
                </c:pt>
                <c:pt idx="3">
                  <c:v>35.99</c:v>
                </c:pt>
                <c:pt idx="4">
                  <c:v>34.04</c:v>
                </c:pt>
              </c:numCache>
            </c:numRef>
          </c:val>
          <c:extLst>
            <c:ext xmlns:c16="http://schemas.microsoft.com/office/drawing/2014/chart" uri="{C3380CC4-5D6E-409C-BE32-E72D297353CC}">
              <c16:uniqueId val="{00000000-AE33-4A2E-8D28-22E5CD67298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AE33-4A2E-8D28-22E5CD67298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86</c:v>
                </c:pt>
                <c:pt idx="1">
                  <c:v>86.69</c:v>
                </c:pt>
                <c:pt idx="2">
                  <c:v>87.45</c:v>
                </c:pt>
                <c:pt idx="3">
                  <c:v>86.65</c:v>
                </c:pt>
                <c:pt idx="4">
                  <c:v>86.72</c:v>
                </c:pt>
              </c:numCache>
            </c:numRef>
          </c:val>
          <c:extLst>
            <c:ext xmlns:c16="http://schemas.microsoft.com/office/drawing/2014/chart" uri="{C3380CC4-5D6E-409C-BE32-E72D297353CC}">
              <c16:uniqueId val="{00000000-F44A-49C7-83D8-BA028CCD01D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F44A-49C7-83D8-BA028CCD01D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100.21</c:v>
                </c:pt>
                <c:pt idx="1">
                  <c:v>100.44</c:v>
                </c:pt>
                <c:pt idx="2">
                  <c:v>100.49</c:v>
                </c:pt>
                <c:pt idx="3">
                  <c:v>104.14</c:v>
                </c:pt>
                <c:pt idx="4">
                  <c:v>102.03</c:v>
                </c:pt>
              </c:numCache>
            </c:numRef>
          </c:val>
          <c:extLst>
            <c:ext xmlns:c16="http://schemas.microsoft.com/office/drawing/2014/chart" uri="{C3380CC4-5D6E-409C-BE32-E72D297353CC}">
              <c16:uniqueId val="{00000000-CD43-4FBB-8170-7636AEF88FF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CD43-4FBB-8170-7636AEF88FF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2.2000000000000002</c:v>
                </c:pt>
                <c:pt idx="1">
                  <c:v>3.68</c:v>
                </c:pt>
                <c:pt idx="2">
                  <c:v>5.76</c:v>
                </c:pt>
                <c:pt idx="3">
                  <c:v>7.57</c:v>
                </c:pt>
                <c:pt idx="4">
                  <c:v>9.5399999999999991</c:v>
                </c:pt>
              </c:numCache>
            </c:numRef>
          </c:val>
          <c:extLst>
            <c:ext xmlns:c16="http://schemas.microsoft.com/office/drawing/2014/chart" uri="{C3380CC4-5D6E-409C-BE32-E72D297353CC}">
              <c16:uniqueId val="{00000000-5FEA-4BC7-901A-9061C7027E0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5FEA-4BC7-901A-9061C7027E0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98-42CD-9853-ADFBA15B246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7C98-42CD-9853-ADFBA15B246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11-4463-84A5-F1D144FDE8D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5311-4463-84A5-F1D144FDE8D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45.97</c:v>
                </c:pt>
                <c:pt idx="1">
                  <c:v>76.94</c:v>
                </c:pt>
                <c:pt idx="2">
                  <c:v>68.88</c:v>
                </c:pt>
                <c:pt idx="3">
                  <c:v>22.92</c:v>
                </c:pt>
                <c:pt idx="4">
                  <c:v>27.47</c:v>
                </c:pt>
              </c:numCache>
            </c:numRef>
          </c:val>
          <c:extLst>
            <c:ext xmlns:c16="http://schemas.microsoft.com/office/drawing/2014/chart" uri="{C3380CC4-5D6E-409C-BE32-E72D297353CC}">
              <c16:uniqueId val="{00000000-23F0-4E1B-97D0-4AEE27C0352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23F0-4E1B-97D0-4AEE27C0352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1833.59</c:v>
                </c:pt>
                <c:pt idx="1">
                  <c:v>2039.3</c:v>
                </c:pt>
                <c:pt idx="2">
                  <c:v>1790.31</c:v>
                </c:pt>
                <c:pt idx="3">
                  <c:v>1877.18</c:v>
                </c:pt>
                <c:pt idx="4">
                  <c:v>1927.06</c:v>
                </c:pt>
              </c:numCache>
            </c:numRef>
          </c:val>
          <c:extLst>
            <c:ext xmlns:c16="http://schemas.microsoft.com/office/drawing/2014/chart" uri="{C3380CC4-5D6E-409C-BE32-E72D297353CC}">
              <c16:uniqueId val="{00000000-F609-4464-AD6D-79ADE11EB23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F609-4464-AD6D-79ADE11EB23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65.63</c:v>
                </c:pt>
                <c:pt idx="1">
                  <c:v>63.67</c:v>
                </c:pt>
                <c:pt idx="2">
                  <c:v>63.57</c:v>
                </c:pt>
                <c:pt idx="3">
                  <c:v>63.57</c:v>
                </c:pt>
                <c:pt idx="4">
                  <c:v>63.58</c:v>
                </c:pt>
              </c:numCache>
            </c:numRef>
          </c:val>
          <c:extLst>
            <c:ext xmlns:c16="http://schemas.microsoft.com/office/drawing/2014/chart" uri="{C3380CC4-5D6E-409C-BE32-E72D297353CC}">
              <c16:uniqueId val="{00000000-52EF-4667-BC11-4E887824CD1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52EF-4667-BC11-4E887824CD1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145.01</c:v>
                </c:pt>
                <c:pt idx="1">
                  <c:v>150</c:v>
                </c:pt>
                <c:pt idx="2">
                  <c:v>150</c:v>
                </c:pt>
                <c:pt idx="3">
                  <c:v>150</c:v>
                </c:pt>
                <c:pt idx="4">
                  <c:v>150</c:v>
                </c:pt>
              </c:numCache>
            </c:numRef>
          </c:val>
          <c:extLst>
            <c:ext xmlns:c16="http://schemas.microsoft.com/office/drawing/2014/chart" uri="{C3380CC4-5D6E-409C-BE32-E72D297353CC}">
              <c16:uniqueId val="{00000000-1221-4D7B-B282-9C9C07E5A48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1221-4D7B-B282-9C9C07E5A48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7" zoomScaleNormal="100" workbookViewId="0">
      <selection activeCell="BL45" sqref="BL45:BZ46"/>
    </sheetView>
  </sheetViews>
  <sheetFormatPr defaultColWidth="2.625" defaultRowHeight="12.9" x14ac:dyDescent="0.15"/>
  <cols>
    <col min="1" max="1" width="2.625" customWidth="1"/>
    <col min="2" max="62" width="3.75" customWidth="1"/>
    <col min="64" max="78" width="3.125" customWidth="1"/>
    <col min="79" max="79" width="4.5" bestFit="1" customWidth="1"/>
    <col min="81" max="82" width="4.5" bestFit="1" customWidth="1"/>
  </cols>
  <sheetData>
    <row r="1" spans="1:78" ht="17.350000000000001"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6999999999999993"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6999999999999993"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6999999999999993"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6999999999999993"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 customHeight="1" x14ac:dyDescent="0.15">
      <c r="A6" s="2"/>
      <c r="B6" s="30" t="str">
        <f>データ!H6</f>
        <v>静岡県　三島市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107204</v>
      </c>
      <c r="AM8" s="42"/>
      <c r="AN8" s="42"/>
      <c r="AO8" s="42"/>
      <c r="AP8" s="42"/>
      <c r="AQ8" s="42"/>
      <c r="AR8" s="42"/>
      <c r="AS8" s="42"/>
      <c r="AT8" s="35">
        <f>データ!T6</f>
        <v>62.02</v>
      </c>
      <c r="AU8" s="35"/>
      <c r="AV8" s="35"/>
      <c r="AW8" s="35"/>
      <c r="AX8" s="35"/>
      <c r="AY8" s="35"/>
      <c r="AZ8" s="35"/>
      <c r="BA8" s="35"/>
      <c r="BB8" s="35">
        <f>データ!U6</f>
        <v>1728.54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 customHeight="1" x14ac:dyDescent="0.15">
      <c r="A10" s="2"/>
      <c r="B10" s="35" t="str">
        <f>データ!N6</f>
        <v>-</v>
      </c>
      <c r="C10" s="35"/>
      <c r="D10" s="35"/>
      <c r="E10" s="35"/>
      <c r="F10" s="35"/>
      <c r="G10" s="35"/>
      <c r="H10" s="35"/>
      <c r="I10" s="35">
        <f>データ!O6</f>
        <v>49.39</v>
      </c>
      <c r="J10" s="35"/>
      <c r="K10" s="35"/>
      <c r="L10" s="35"/>
      <c r="M10" s="35"/>
      <c r="N10" s="35"/>
      <c r="O10" s="35"/>
      <c r="P10" s="35">
        <f>データ!P6</f>
        <v>9.42</v>
      </c>
      <c r="Q10" s="35"/>
      <c r="R10" s="35"/>
      <c r="S10" s="35"/>
      <c r="T10" s="35"/>
      <c r="U10" s="35"/>
      <c r="V10" s="35"/>
      <c r="W10" s="35">
        <f>データ!Q6</f>
        <v>78.78</v>
      </c>
      <c r="X10" s="35"/>
      <c r="Y10" s="35"/>
      <c r="Z10" s="35"/>
      <c r="AA10" s="35"/>
      <c r="AB10" s="35"/>
      <c r="AC10" s="35"/>
      <c r="AD10" s="42">
        <f>データ!R6</f>
        <v>1890</v>
      </c>
      <c r="AE10" s="42"/>
      <c r="AF10" s="42"/>
      <c r="AG10" s="42"/>
      <c r="AH10" s="42"/>
      <c r="AI10" s="42"/>
      <c r="AJ10" s="42"/>
      <c r="AK10" s="2"/>
      <c r="AL10" s="42">
        <f>データ!V6</f>
        <v>10054</v>
      </c>
      <c r="AM10" s="42"/>
      <c r="AN10" s="42"/>
      <c r="AO10" s="42"/>
      <c r="AP10" s="42"/>
      <c r="AQ10" s="42"/>
      <c r="AR10" s="42"/>
      <c r="AS10" s="42"/>
      <c r="AT10" s="35">
        <f>データ!W6</f>
        <v>2.09</v>
      </c>
      <c r="AU10" s="35"/>
      <c r="AV10" s="35"/>
      <c r="AW10" s="35"/>
      <c r="AX10" s="35"/>
      <c r="AY10" s="35"/>
      <c r="AZ10" s="35"/>
      <c r="BA10" s="35"/>
      <c r="BB10" s="35">
        <f>データ!X6</f>
        <v>4810.53</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6999999999999993"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6999999999999993"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6999999999999993"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6"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6"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6"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6"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6"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6"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6"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6"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6"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6"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6"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6"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6"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6"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6"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6"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6"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6"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6"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6"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6"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6"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6"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6"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6"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6"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6"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6"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6"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6"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6"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6"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6"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6"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6"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6"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6"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6"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6"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6"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6"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6"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6"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6"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6"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6"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6"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6"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6"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6"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6"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6"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6"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6"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6"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6"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6"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6"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6"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6"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6"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6"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6"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6"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6"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6"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6"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6"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6"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i9z5EMpSSueqtVK+WMsVkLnIrJFRmuglqKXE2OAtkYfuWvASqVkLMWZO2cV32SeS0/ClJVAL/9m3S6nn0W1gzg==" saltValue="nR6yrl6+6uDdkdECsax2Y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9"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222062</v>
      </c>
      <c r="D6" s="19">
        <f t="shared" si="3"/>
        <v>46</v>
      </c>
      <c r="E6" s="19">
        <f t="shared" si="3"/>
        <v>17</v>
      </c>
      <c r="F6" s="19">
        <f t="shared" si="3"/>
        <v>4</v>
      </c>
      <c r="G6" s="19">
        <f t="shared" si="3"/>
        <v>0</v>
      </c>
      <c r="H6" s="19" t="str">
        <f t="shared" si="3"/>
        <v>静岡県　三島市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49.39</v>
      </c>
      <c r="P6" s="20">
        <f t="shared" si="3"/>
        <v>9.42</v>
      </c>
      <c r="Q6" s="20">
        <f t="shared" si="3"/>
        <v>78.78</v>
      </c>
      <c r="R6" s="20">
        <f t="shared" si="3"/>
        <v>1890</v>
      </c>
      <c r="S6" s="20">
        <f t="shared" si="3"/>
        <v>107204</v>
      </c>
      <c r="T6" s="20">
        <f t="shared" si="3"/>
        <v>62.02</v>
      </c>
      <c r="U6" s="20">
        <f t="shared" si="3"/>
        <v>1728.54</v>
      </c>
      <c r="V6" s="20">
        <f t="shared" si="3"/>
        <v>10054</v>
      </c>
      <c r="W6" s="20">
        <f t="shared" si="3"/>
        <v>2.09</v>
      </c>
      <c r="X6" s="20">
        <f t="shared" si="3"/>
        <v>4810.53</v>
      </c>
      <c r="Y6" s="21">
        <f>IF(Y7="",NA(),Y7)</f>
        <v>100.21</v>
      </c>
      <c r="Z6" s="21">
        <f t="shared" ref="Z6:AH6" si="4">IF(Z7="",NA(),Z7)</f>
        <v>100.44</v>
      </c>
      <c r="AA6" s="21">
        <f t="shared" si="4"/>
        <v>100.49</v>
      </c>
      <c r="AB6" s="21">
        <f t="shared" si="4"/>
        <v>104.14</v>
      </c>
      <c r="AC6" s="21">
        <f t="shared" si="4"/>
        <v>102.03</v>
      </c>
      <c r="AD6" s="21">
        <f t="shared" si="4"/>
        <v>101.72</v>
      </c>
      <c r="AE6" s="21">
        <f t="shared" si="4"/>
        <v>102.73</v>
      </c>
      <c r="AF6" s="21">
        <f t="shared" si="4"/>
        <v>105.78</v>
      </c>
      <c r="AG6" s="21">
        <f t="shared" si="4"/>
        <v>106.09</v>
      </c>
      <c r="AH6" s="21">
        <f t="shared" si="4"/>
        <v>106.44</v>
      </c>
      <c r="AI6" s="20" t="str">
        <f>IF(AI7="","",IF(AI7="-","【-】","【"&amp;SUBSTITUTE(TEXT(AI7,"#,##0.00"),"-","△")&amp;"】"))</f>
        <v>【104.54】</v>
      </c>
      <c r="AJ6" s="20">
        <f>IF(AJ7="",NA(),AJ7)</f>
        <v>0</v>
      </c>
      <c r="AK6" s="20">
        <f t="shared" ref="AK6:AS6" si="5">IF(AK7="",NA(),AK7)</f>
        <v>0</v>
      </c>
      <c r="AL6" s="20">
        <f t="shared" si="5"/>
        <v>0</v>
      </c>
      <c r="AM6" s="20">
        <f t="shared" si="5"/>
        <v>0</v>
      </c>
      <c r="AN6" s="20">
        <f t="shared" si="5"/>
        <v>0</v>
      </c>
      <c r="AO6" s="21">
        <f t="shared" si="5"/>
        <v>112.88</v>
      </c>
      <c r="AP6" s="21">
        <f t="shared" si="5"/>
        <v>94.97</v>
      </c>
      <c r="AQ6" s="21">
        <f t="shared" si="5"/>
        <v>63.96</v>
      </c>
      <c r="AR6" s="21">
        <f t="shared" si="5"/>
        <v>69.42</v>
      </c>
      <c r="AS6" s="21">
        <f t="shared" si="5"/>
        <v>72.86</v>
      </c>
      <c r="AT6" s="20" t="str">
        <f>IF(AT7="","",IF(AT7="-","【-】","【"&amp;SUBSTITUTE(TEXT(AT7,"#,##0.00"),"-","△")&amp;"】"))</f>
        <v>【65.93】</v>
      </c>
      <c r="AU6" s="21">
        <f>IF(AU7="",NA(),AU7)</f>
        <v>45.97</v>
      </c>
      <c r="AV6" s="21">
        <f t="shared" ref="AV6:BD6" si="6">IF(AV7="",NA(),AV7)</f>
        <v>76.94</v>
      </c>
      <c r="AW6" s="21">
        <f t="shared" si="6"/>
        <v>68.88</v>
      </c>
      <c r="AX6" s="21">
        <f t="shared" si="6"/>
        <v>22.92</v>
      </c>
      <c r="AY6" s="21">
        <f t="shared" si="6"/>
        <v>27.47</v>
      </c>
      <c r="AZ6" s="21">
        <f t="shared" si="6"/>
        <v>49.18</v>
      </c>
      <c r="BA6" s="21">
        <f t="shared" si="6"/>
        <v>47.72</v>
      </c>
      <c r="BB6" s="21">
        <f t="shared" si="6"/>
        <v>44.24</v>
      </c>
      <c r="BC6" s="21">
        <f t="shared" si="6"/>
        <v>43.07</v>
      </c>
      <c r="BD6" s="21">
        <f t="shared" si="6"/>
        <v>45.42</v>
      </c>
      <c r="BE6" s="20" t="str">
        <f>IF(BE7="","",IF(BE7="-","【-】","【"&amp;SUBSTITUTE(TEXT(BE7,"#,##0.00"),"-","△")&amp;"】"))</f>
        <v>【44.25】</v>
      </c>
      <c r="BF6" s="21">
        <f>IF(BF7="",NA(),BF7)</f>
        <v>1833.59</v>
      </c>
      <c r="BG6" s="21">
        <f t="shared" ref="BG6:BO6" si="7">IF(BG7="",NA(),BG7)</f>
        <v>2039.3</v>
      </c>
      <c r="BH6" s="21">
        <f t="shared" si="7"/>
        <v>1790.31</v>
      </c>
      <c r="BI6" s="21">
        <f t="shared" si="7"/>
        <v>1877.18</v>
      </c>
      <c r="BJ6" s="21">
        <f t="shared" si="7"/>
        <v>1927.06</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65.63</v>
      </c>
      <c r="BR6" s="21">
        <f t="shared" ref="BR6:BZ6" si="8">IF(BR7="",NA(),BR7)</f>
        <v>63.67</v>
      </c>
      <c r="BS6" s="21">
        <f t="shared" si="8"/>
        <v>63.57</v>
      </c>
      <c r="BT6" s="21">
        <f t="shared" si="8"/>
        <v>63.57</v>
      </c>
      <c r="BU6" s="21">
        <f t="shared" si="8"/>
        <v>63.58</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145.01</v>
      </c>
      <c r="CC6" s="21">
        <f t="shared" ref="CC6:CK6" si="9">IF(CC7="",NA(),CC7)</f>
        <v>150</v>
      </c>
      <c r="CD6" s="21">
        <f t="shared" si="9"/>
        <v>150</v>
      </c>
      <c r="CE6" s="21">
        <f t="shared" si="9"/>
        <v>150</v>
      </c>
      <c r="CF6" s="21">
        <f t="shared" si="9"/>
        <v>150</v>
      </c>
      <c r="CG6" s="21">
        <f t="shared" si="9"/>
        <v>230.02</v>
      </c>
      <c r="CH6" s="21">
        <f t="shared" si="9"/>
        <v>228.47</v>
      </c>
      <c r="CI6" s="21">
        <f t="shared" si="9"/>
        <v>224.88</v>
      </c>
      <c r="CJ6" s="21">
        <f t="shared" si="9"/>
        <v>228.64</v>
      </c>
      <c r="CK6" s="21">
        <f t="shared" si="9"/>
        <v>239.46</v>
      </c>
      <c r="CL6" s="20" t="str">
        <f>IF(CL7="","",IF(CL7="-","【-】","【"&amp;SUBSTITUTE(TEXT(CL7,"#,##0.00"),"-","△")&amp;"】"))</f>
        <v>【220.62】</v>
      </c>
      <c r="CM6" s="21">
        <f>IF(CM7="",NA(),CM7)</f>
        <v>74.099999999999994</v>
      </c>
      <c r="CN6" s="21">
        <f t="shared" ref="CN6:CV6" si="10">IF(CN7="",NA(),CN7)</f>
        <v>31.41</v>
      </c>
      <c r="CO6" s="21">
        <f t="shared" si="10"/>
        <v>35.409999999999997</v>
      </c>
      <c r="CP6" s="21">
        <f t="shared" si="10"/>
        <v>35.99</v>
      </c>
      <c r="CQ6" s="21">
        <f t="shared" si="10"/>
        <v>34.04</v>
      </c>
      <c r="CR6" s="21">
        <f t="shared" si="10"/>
        <v>42.56</v>
      </c>
      <c r="CS6" s="21">
        <f t="shared" si="10"/>
        <v>42.47</v>
      </c>
      <c r="CT6" s="21">
        <f t="shared" si="10"/>
        <v>42.4</v>
      </c>
      <c r="CU6" s="21">
        <f t="shared" si="10"/>
        <v>42.28</v>
      </c>
      <c r="CV6" s="21">
        <f t="shared" si="10"/>
        <v>41.06</v>
      </c>
      <c r="CW6" s="20" t="str">
        <f>IF(CW7="","",IF(CW7="-","【-】","【"&amp;SUBSTITUTE(TEXT(CW7,"#,##0.00"),"-","△")&amp;"】"))</f>
        <v>【42.22】</v>
      </c>
      <c r="CX6" s="21">
        <f>IF(CX7="",NA(),CX7)</f>
        <v>86</v>
      </c>
      <c r="CY6" s="21">
        <f t="shared" ref="CY6:DG6" si="11">IF(CY7="",NA(),CY7)</f>
        <v>86.69</v>
      </c>
      <c r="CZ6" s="21">
        <f t="shared" si="11"/>
        <v>87.45</v>
      </c>
      <c r="DA6" s="21">
        <f t="shared" si="11"/>
        <v>86.65</v>
      </c>
      <c r="DB6" s="21">
        <f t="shared" si="11"/>
        <v>86.72</v>
      </c>
      <c r="DC6" s="21">
        <f t="shared" si="11"/>
        <v>83.32</v>
      </c>
      <c r="DD6" s="21">
        <f t="shared" si="11"/>
        <v>83.75</v>
      </c>
      <c r="DE6" s="21">
        <f t="shared" si="11"/>
        <v>84.19</v>
      </c>
      <c r="DF6" s="21">
        <f t="shared" si="11"/>
        <v>84.34</v>
      </c>
      <c r="DG6" s="21">
        <f t="shared" si="11"/>
        <v>84.34</v>
      </c>
      <c r="DH6" s="20" t="str">
        <f>IF(DH7="","",IF(DH7="-","【-】","【"&amp;SUBSTITUTE(TEXT(DH7,"#,##0.00"),"-","△")&amp;"】"))</f>
        <v>【85.67】</v>
      </c>
      <c r="DI6" s="21">
        <f>IF(DI7="",NA(),DI7)</f>
        <v>2.2000000000000002</v>
      </c>
      <c r="DJ6" s="21">
        <f t="shared" ref="DJ6:DR6" si="12">IF(DJ7="",NA(),DJ7)</f>
        <v>3.68</v>
      </c>
      <c r="DK6" s="21">
        <f t="shared" si="12"/>
        <v>5.76</v>
      </c>
      <c r="DL6" s="21">
        <f t="shared" si="12"/>
        <v>7.57</v>
      </c>
      <c r="DM6" s="21">
        <f t="shared" si="12"/>
        <v>9.5399999999999991</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222062</v>
      </c>
      <c r="D7" s="23">
        <v>46</v>
      </c>
      <c r="E7" s="23">
        <v>17</v>
      </c>
      <c r="F7" s="23">
        <v>4</v>
      </c>
      <c r="G7" s="23">
        <v>0</v>
      </c>
      <c r="H7" s="23" t="s">
        <v>96</v>
      </c>
      <c r="I7" s="23" t="s">
        <v>97</v>
      </c>
      <c r="J7" s="23" t="s">
        <v>98</v>
      </c>
      <c r="K7" s="23" t="s">
        <v>99</v>
      </c>
      <c r="L7" s="23" t="s">
        <v>100</v>
      </c>
      <c r="M7" s="23" t="s">
        <v>101</v>
      </c>
      <c r="N7" s="24" t="s">
        <v>102</v>
      </c>
      <c r="O7" s="24">
        <v>49.39</v>
      </c>
      <c r="P7" s="24">
        <v>9.42</v>
      </c>
      <c r="Q7" s="24">
        <v>78.78</v>
      </c>
      <c r="R7" s="24">
        <v>1890</v>
      </c>
      <c r="S7" s="24">
        <v>107204</v>
      </c>
      <c r="T7" s="24">
        <v>62.02</v>
      </c>
      <c r="U7" s="24">
        <v>1728.54</v>
      </c>
      <c r="V7" s="24">
        <v>10054</v>
      </c>
      <c r="W7" s="24">
        <v>2.09</v>
      </c>
      <c r="X7" s="24">
        <v>4810.53</v>
      </c>
      <c r="Y7" s="24">
        <v>100.21</v>
      </c>
      <c r="Z7" s="24">
        <v>100.44</v>
      </c>
      <c r="AA7" s="24">
        <v>100.49</v>
      </c>
      <c r="AB7" s="24">
        <v>104.14</v>
      </c>
      <c r="AC7" s="24">
        <v>102.03</v>
      </c>
      <c r="AD7" s="24">
        <v>101.72</v>
      </c>
      <c r="AE7" s="24">
        <v>102.73</v>
      </c>
      <c r="AF7" s="24">
        <v>105.78</v>
      </c>
      <c r="AG7" s="24">
        <v>106.09</v>
      </c>
      <c r="AH7" s="24">
        <v>106.44</v>
      </c>
      <c r="AI7" s="24">
        <v>104.54</v>
      </c>
      <c r="AJ7" s="24">
        <v>0</v>
      </c>
      <c r="AK7" s="24">
        <v>0</v>
      </c>
      <c r="AL7" s="24">
        <v>0</v>
      </c>
      <c r="AM7" s="24">
        <v>0</v>
      </c>
      <c r="AN7" s="24">
        <v>0</v>
      </c>
      <c r="AO7" s="24">
        <v>112.88</v>
      </c>
      <c r="AP7" s="24">
        <v>94.97</v>
      </c>
      <c r="AQ7" s="24">
        <v>63.96</v>
      </c>
      <c r="AR7" s="24">
        <v>69.42</v>
      </c>
      <c r="AS7" s="24">
        <v>72.86</v>
      </c>
      <c r="AT7" s="24">
        <v>65.930000000000007</v>
      </c>
      <c r="AU7" s="24">
        <v>45.97</v>
      </c>
      <c r="AV7" s="24">
        <v>76.94</v>
      </c>
      <c r="AW7" s="24">
        <v>68.88</v>
      </c>
      <c r="AX7" s="24">
        <v>22.92</v>
      </c>
      <c r="AY7" s="24">
        <v>27.47</v>
      </c>
      <c r="AZ7" s="24">
        <v>49.18</v>
      </c>
      <c r="BA7" s="24">
        <v>47.72</v>
      </c>
      <c r="BB7" s="24">
        <v>44.24</v>
      </c>
      <c r="BC7" s="24">
        <v>43.07</v>
      </c>
      <c r="BD7" s="24">
        <v>45.42</v>
      </c>
      <c r="BE7" s="24">
        <v>44.25</v>
      </c>
      <c r="BF7" s="24">
        <v>1833.59</v>
      </c>
      <c r="BG7" s="24">
        <v>2039.3</v>
      </c>
      <c r="BH7" s="24">
        <v>1790.31</v>
      </c>
      <c r="BI7" s="24">
        <v>1877.18</v>
      </c>
      <c r="BJ7" s="24">
        <v>1927.06</v>
      </c>
      <c r="BK7" s="24">
        <v>1194.1500000000001</v>
      </c>
      <c r="BL7" s="24">
        <v>1206.79</v>
      </c>
      <c r="BM7" s="24">
        <v>1258.43</v>
      </c>
      <c r="BN7" s="24">
        <v>1163.75</v>
      </c>
      <c r="BO7" s="24">
        <v>1195.47</v>
      </c>
      <c r="BP7" s="24">
        <v>1182.1099999999999</v>
      </c>
      <c r="BQ7" s="24">
        <v>65.63</v>
      </c>
      <c r="BR7" s="24">
        <v>63.67</v>
      </c>
      <c r="BS7" s="24">
        <v>63.57</v>
      </c>
      <c r="BT7" s="24">
        <v>63.57</v>
      </c>
      <c r="BU7" s="24">
        <v>63.58</v>
      </c>
      <c r="BV7" s="24">
        <v>72.260000000000005</v>
      </c>
      <c r="BW7" s="24">
        <v>71.84</v>
      </c>
      <c r="BX7" s="24">
        <v>73.36</v>
      </c>
      <c r="BY7" s="24">
        <v>72.599999999999994</v>
      </c>
      <c r="BZ7" s="24">
        <v>69.430000000000007</v>
      </c>
      <c r="CA7" s="24">
        <v>73.78</v>
      </c>
      <c r="CB7" s="24">
        <v>145.01</v>
      </c>
      <c r="CC7" s="24">
        <v>150</v>
      </c>
      <c r="CD7" s="24">
        <v>150</v>
      </c>
      <c r="CE7" s="24">
        <v>150</v>
      </c>
      <c r="CF7" s="24">
        <v>150</v>
      </c>
      <c r="CG7" s="24">
        <v>230.02</v>
      </c>
      <c r="CH7" s="24">
        <v>228.47</v>
      </c>
      <c r="CI7" s="24">
        <v>224.88</v>
      </c>
      <c r="CJ7" s="24">
        <v>228.64</v>
      </c>
      <c r="CK7" s="24">
        <v>239.46</v>
      </c>
      <c r="CL7" s="24">
        <v>220.62</v>
      </c>
      <c r="CM7" s="24">
        <v>74.099999999999994</v>
      </c>
      <c r="CN7" s="24">
        <v>31.41</v>
      </c>
      <c r="CO7" s="24">
        <v>35.409999999999997</v>
      </c>
      <c r="CP7" s="24">
        <v>35.99</v>
      </c>
      <c r="CQ7" s="24">
        <v>34.04</v>
      </c>
      <c r="CR7" s="24">
        <v>42.56</v>
      </c>
      <c r="CS7" s="24">
        <v>42.47</v>
      </c>
      <c r="CT7" s="24">
        <v>42.4</v>
      </c>
      <c r="CU7" s="24">
        <v>42.28</v>
      </c>
      <c r="CV7" s="24">
        <v>41.06</v>
      </c>
      <c r="CW7" s="24">
        <v>42.22</v>
      </c>
      <c r="CX7" s="24">
        <v>86</v>
      </c>
      <c r="CY7" s="24">
        <v>86.69</v>
      </c>
      <c r="CZ7" s="24">
        <v>87.45</v>
      </c>
      <c r="DA7" s="24">
        <v>86.65</v>
      </c>
      <c r="DB7" s="24">
        <v>86.72</v>
      </c>
      <c r="DC7" s="24">
        <v>83.32</v>
      </c>
      <c r="DD7" s="24">
        <v>83.75</v>
      </c>
      <c r="DE7" s="24">
        <v>84.19</v>
      </c>
      <c r="DF7" s="24">
        <v>84.34</v>
      </c>
      <c r="DG7" s="24">
        <v>84.34</v>
      </c>
      <c r="DH7" s="24">
        <v>85.67</v>
      </c>
      <c r="DI7" s="24">
        <v>2.2000000000000002</v>
      </c>
      <c r="DJ7" s="24">
        <v>3.68</v>
      </c>
      <c r="DK7" s="24">
        <v>5.76</v>
      </c>
      <c r="DL7" s="24">
        <v>7.57</v>
      </c>
      <c r="DM7" s="24">
        <v>9.5399999999999991</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0</v>
      </c>
      <c r="EF7" s="24">
        <v>0</v>
      </c>
      <c r="EG7" s="24">
        <v>0</v>
      </c>
      <c r="EH7" s="24">
        <v>0</v>
      </c>
      <c r="EI7" s="24">
        <v>0</v>
      </c>
      <c r="EJ7" s="24">
        <v>0.13</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2024-01-25T02:48:56Z</cp:lastPrinted>
  <dcterms:created xsi:type="dcterms:W3CDTF">2023-12-12T00:56:18Z</dcterms:created>
  <dcterms:modified xsi:type="dcterms:W3CDTF">2024-01-25T02:55:32Z</dcterms:modified>
  <cp:category/>
</cp:coreProperties>
</file>