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763\Desktop\"/>
    </mc:Choice>
  </mc:AlternateContent>
  <xr:revisionPtr revIDLastSave="0" documentId="13_ncr:1_{2AEACA64-178F-45F4-A0AA-8415C4727766}" xr6:coauthVersionLast="47" xr6:coauthVersionMax="47" xr10:uidLastSave="{00000000-0000-0000-0000-000000000000}"/>
  <workbookProtection workbookAlgorithmName="SHA-512" workbookHashValue="Ok3YqDjMXAuQzkuVqnNE3eCJ3pI96uJVkMTjVehnXpSIs6+6lWS2kWlTi/a+Rv0c029NQTtuG4YAtEitRy1i3Q==" workbookSaltValue="4694/NB0+WZSGUkn0Y7XIA==" workbookSpinCount="100000" lockStructure="1"/>
  <bookViews>
    <workbookView xWindow="-110" yWindow="-110" windowWidth="19420" windowHeight="1030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W10" i="4" s="1"/>
  <c r="P6" i="5"/>
  <c r="O6" i="5"/>
  <c r="I10" i="4" s="1"/>
  <c r="N6" i="5"/>
  <c r="M6" i="5"/>
  <c r="AD8" i="4" s="1"/>
  <c r="L6" i="5"/>
  <c r="K6" i="5"/>
  <c r="J6" i="5"/>
  <c r="I6" i="5"/>
  <c r="B8" i="4" s="1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L85" i="4"/>
  <c r="K85" i="4"/>
  <c r="J85" i="4"/>
  <c r="I85" i="4"/>
  <c r="H85" i="4"/>
  <c r="G85" i="4"/>
  <c r="F85" i="4"/>
  <c r="E85" i="4"/>
  <c r="BB10" i="4"/>
  <c r="AT10" i="4"/>
  <c r="AL10" i="4"/>
  <c r="P10" i="4"/>
  <c r="B10" i="4"/>
  <c r="BB8" i="4"/>
  <c r="AT8" i="4"/>
  <c r="AL8" i="4"/>
  <c r="W8" i="4"/>
  <c r="P8" i="4"/>
  <c r="I8" i="4"/>
  <c r="B6" i="4"/>
</calcChain>
</file>

<file path=xl/sharedStrings.xml><?xml version="1.0" encoding="utf-8"?>
<sst xmlns="http://schemas.openxmlformats.org/spreadsheetml/2006/main" count="228" uniqueCount="114">
  <si>
    <t>経営比較分析表（令和4年度決算）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</si>
  <si>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</si>
  <si>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</si>
  <si>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</si>
  <si>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</si>
  <si>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</si>
  <si>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</si>
  <si>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</si>
  <si>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</si>
  <si>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</si>
  <si>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</si>
  <si>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</si>
  <si>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</si>
  <si>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</si>
  <si>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</si>
  <si>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</si>
  <si>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</si>
  <si>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</si>
  <si>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</si>
  <si>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</si>
  <si>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</si>
  <si>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</si>
  <si>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</si>
  <si>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</si>
  <si>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</si>
  <si>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</si>
  <si>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</si>
  <si>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</si>
  <si>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</si>
  <si>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</si>
  <si>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</si>
  <si>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</si>
  <si>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</si>
  <si>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</si>
  <si>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</si>
  <si>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</si>
  <si>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</si>
  <si>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</si>
  <si>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</si>
  <si>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</si>
  <si>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</si>
  <si>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</si>
  <si>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</si>
  <si>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</si>
  <si>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</si>
  <si>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</si>
  <si>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</si>
  <si>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</si>
  <si>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</si>
  <si>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</si>
  <si>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</si>
  <si>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</si>
  <si>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</si>
  <si>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</si>
  <si>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</si>
  <si>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</si>
  <si>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</si>
  <si>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</si>
  <si>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</si>
  <si>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</si>
  <si>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</si>
  <si>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</si>
  <si>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</si>
  <si>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</si>
  <si>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</si>
  <si>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</si>
  <si>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</si>
  <si>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</si>
  <si>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</si>
  <si>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</si>
  <si>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</si>
  <si>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</si>
  <si>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</si>
  <si>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</si>
  <si>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</si>
  <si>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</si>
  <si>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</si>
  <si>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</si>
  <si>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</si>
  <si>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</si>
  <si>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</si>
  <si>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</si>
  <si>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</si>
  <si>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</si>
  <si>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</si>
  <si>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</si>
  <si>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</si>
  <si>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</si>
  <si>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</si>
  <si>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</si>
  <si>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</si>
  <si>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</si>
  <si>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</si>
  <si>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静岡県　三島市</t>
  </si>
  <si>
    <t>法適用</t>
  </si>
  <si>
    <t>水道事業</t>
  </si>
  <si>
    <t>末端給水事業</t>
  </si>
  <si>
    <t>A3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</si>
  <si>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</si>
  <si>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</si>
  <si>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</si>
  <si>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</si>
  <si>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</si>
  <si>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</si>
  <si>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</si>
  <si>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</si>
  <si>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</si>
  <si>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</si>
  <si>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</si>
  <si>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</si>
  <si>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</si>
  <si>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①経常収支比率は、主に動力費の急激な上昇により収支が圧迫されたが、類似団体平均値及び全国平均値を上回っており、良好を維持している。
②累積欠損金比率は、引き続き0％を維持できる見込みである。
③流動比率は、昨年度をやや下回っているが、100％を大幅に上回り支払い能力に問題ない。
④企業債残高対給水収益比率は、昨年度と比べてやや増加しているが、これは水道料金の基本料金2か月分を免除したことによる影響で、実質は昨年度とほぼ同等であり、今後も企業債はバランス良く活用し必要な更新投資を行っていく。
⑤料金回収率についても、水道料金の基本料金2か月分を免除した影響で、数値はやや悪化して見えるが、免除をしなかった場合の数値で比べると107.3％程度を保っており、類似団体平均値及び全国平均値を上回り良好を維持している。
⑥給水原価は、動力費等の物価高騰の影響でやや上昇しているが、地下水を利用しているため、類似団体平均値及び全国平均値を大幅に下回っており良好である。
⑦施設利用率は、若干減少しているが、概ね横ばいで推移している。施設能力の余力については、災害など緊急時の備えを保持しつつ、将来的な更新規模の適正化を図っていく。
⑧有収率は、2年連続で改善しており、これは漏水対策として、従来方式の漏水探知器による調査に加えて音圧センサーによる相関調査を追加し、より多くの漏水箇所の改善に努めた結果による。</t>
    <rPh sb="1" eb="5">
      <t>ケイジョウシュウシ</t>
    </rPh>
    <rPh sb="5" eb="7">
      <t>ヒリツ</t>
    </rPh>
    <rPh sb="9" eb="10">
      <t>オモ</t>
    </rPh>
    <rPh sb="11" eb="14">
      <t>ドウリョクヒ</t>
    </rPh>
    <rPh sb="15" eb="17">
      <t>キュウゲキ</t>
    </rPh>
    <rPh sb="18" eb="20">
      <t>ジョウショウ</t>
    </rPh>
    <rPh sb="23" eb="25">
      <t>シュウシ</t>
    </rPh>
    <rPh sb="26" eb="28">
      <t>アッパク</t>
    </rPh>
    <rPh sb="33" eb="37">
      <t>ルイジダンタイ</t>
    </rPh>
    <rPh sb="37" eb="39">
      <t>ヘイキン</t>
    </rPh>
    <rPh sb="39" eb="40">
      <t>チ</t>
    </rPh>
    <rPh sb="40" eb="41">
      <t>オヨ</t>
    </rPh>
    <rPh sb="42" eb="44">
      <t>ゼンコク</t>
    </rPh>
    <rPh sb="44" eb="46">
      <t>ヘイキン</t>
    </rPh>
    <rPh sb="46" eb="47">
      <t>チ</t>
    </rPh>
    <rPh sb="48" eb="50">
      <t>ウワマワ</t>
    </rPh>
    <rPh sb="55" eb="57">
      <t>リョウコウ</t>
    </rPh>
    <rPh sb="58" eb="60">
      <t>イジ</t>
    </rPh>
    <rPh sb="67" eb="69">
      <t>ルイセキ</t>
    </rPh>
    <rPh sb="69" eb="71">
      <t>ケッソン</t>
    </rPh>
    <rPh sb="71" eb="72">
      <t>キン</t>
    </rPh>
    <rPh sb="72" eb="74">
      <t>ヒリツ</t>
    </rPh>
    <rPh sb="76" eb="77">
      <t>ヒ</t>
    </rPh>
    <rPh sb="78" eb="79">
      <t>ツヅ</t>
    </rPh>
    <rPh sb="83" eb="85">
      <t>イジ</t>
    </rPh>
    <rPh sb="88" eb="90">
      <t>ミコ</t>
    </rPh>
    <rPh sb="97" eb="99">
      <t>リュウドウ</t>
    </rPh>
    <rPh sb="99" eb="101">
      <t>ヒリツ</t>
    </rPh>
    <rPh sb="103" eb="106">
      <t>サクネンド</t>
    </rPh>
    <rPh sb="109" eb="111">
      <t>シタマワ</t>
    </rPh>
    <rPh sb="122" eb="124">
      <t>オオハバ</t>
    </rPh>
    <rPh sb="125" eb="127">
      <t>ウワマワ</t>
    </rPh>
    <rPh sb="128" eb="130">
      <t>シハラ</t>
    </rPh>
    <rPh sb="131" eb="133">
      <t>ノウリョク</t>
    </rPh>
    <rPh sb="134" eb="136">
      <t>モンダイ</t>
    </rPh>
    <rPh sb="141" eb="144">
      <t>キギョウサイ</t>
    </rPh>
    <rPh sb="144" eb="146">
      <t>ザンダカ</t>
    </rPh>
    <rPh sb="146" eb="147">
      <t>タイ</t>
    </rPh>
    <rPh sb="147" eb="149">
      <t>キュウスイ</t>
    </rPh>
    <rPh sb="149" eb="151">
      <t>シュウエキ</t>
    </rPh>
    <rPh sb="151" eb="153">
      <t>ヒリツ</t>
    </rPh>
    <rPh sb="155" eb="158">
      <t>サクネンド</t>
    </rPh>
    <rPh sb="159" eb="160">
      <t>クラ</t>
    </rPh>
    <rPh sb="164" eb="166">
      <t>ゾウカ</t>
    </rPh>
    <rPh sb="175" eb="179">
      <t>スイドウリョウキン</t>
    </rPh>
    <rPh sb="180" eb="184">
      <t>キホンリョウキン</t>
    </rPh>
    <rPh sb="186" eb="188">
      <t>ゲツブン</t>
    </rPh>
    <rPh sb="189" eb="191">
      <t>メンジョ</t>
    </rPh>
    <rPh sb="198" eb="200">
      <t>エイキョウ</t>
    </rPh>
    <rPh sb="202" eb="204">
      <t>ジッシツ</t>
    </rPh>
    <rPh sb="205" eb="208">
      <t>サクネンド</t>
    </rPh>
    <rPh sb="211" eb="213">
      <t>ドウトウ</t>
    </rPh>
    <rPh sb="222" eb="223">
      <t>サイ</t>
    </rPh>
    <rPh sb="228" eb="229">
      <t>ヨ</t>
    </rPh>
    <rPh sb="230" eb="232">
      <t>カツヨウ</t>
    </rPh>
    <rPh sb="233" eb="235">
      <t>ヒツヨウ</t>
    </rPh>
    <rPh sb="236" eb="238">
      <t>コウシン</t>
    </rPh>
    <rPh sb="238" eb="240">
      <t>トウシ</t>
    </rPh>
    <rPh sb="241" eb="242">
      <t>オコナ</t>
    </rPh>
    <rPh sb="249" eb="254">
      <t>リョウキンカイシュウリツ</t>
    </rPh>
    <rPh sb="260" eb="264">
      <t>スイドウリョウキン</t>
    </rPh>
    <rPh sb="265" eb="269">
      <t>キホンリョウキン</t>
    </rPh>
    <rPh sb="271" eb="273">
      <t>ゲツブン</t>
    </rPh>
    <rPh sb="274" eb="276">
      <t>メンジョ</t>
    </rPh>
    <rPh sb="278" eb="280">
      <t>エイキョウ</t>
    </rPh>
    <rPh sb="282" eb="284">
      <t>スウチ</t>
    </rPh>
    <rPh sb="287" eb="289">
      <t>アッカ</t>
    </rPh>
    <rPh sb="291" eb="292">
      <t>ミ</t>
    </rPh>
    <rPh sb="296" eb="298">
      <t>メンジョ</t>
    </rPh>
    <rPh sb="304" eb="306">
      <t>バアイ</t>
    </rPh>
    <rPh sb="307" eb="309">
      <t>スウチ</t>
    </rPh>
    <rPh sb="310" eb="311">
      <t>クラ</t>
    </rPh>
    <rPh sb="320" eb="322">
      <t>テイド</t>
    </rPh>
    <rPh sb="323" eb="324">
      <t>タモ</t>
    </rPh>
    <rPh sb="329" eb="333">
      <t>ルイジダンタイ</t>
    </rPh>
    <rPh sb="333" eb="335">
      <t>ヘイキン</t>
    </rPh>
    <rPh sb="335" eb="336">
      <t>チ</t>
    </rPh>
    <rPh sb="336" eb="337">
      <t>オヨ</t>
    </rPh>
    <rPh sb="338" eb="343">
      <t>ゼンコクヘイキンチ</t>
    </rPh>
    <rPh sb="347" eb="349">
      <t>リョウコウ</t>
    </rPh>
    <rPh sb="350" eb="352">
      <t>イジ</t>
    </rPh>
    <rPh sb="359" eb="363">
      <t>キュウスイゲンカ</t>
    </rPh>
    <rPh sb="365" eb="368">
      <t>ドウリョクヒ</t>
    </rPh>
    <rPh sb="368" eb="369">
      <t>トウ</t>
    </rPh>
    <rPh sb="370" eb="372">
      <t>ブッカ</t>
    </rPh>
    <rPh sb="372" eb="374">
      <t>コウトウ</t>
    </rPh>
    <rPh sb="375" eb="377">
      <t>エイキョウ</t>
    </rPh>
    <rPh sb="380" eb="382">
      <t>ジョウショウ</t>
    </rPh>
    <rPh sb="388" eb="391">
      <t>チカスイ</t>
    </rPh>
    <rPh sb="392" eb="394">
      <t>リヨウ</t>
    </rPh>
    <rPh sb="401" eb="405">
      <t>ルイジダンタイ</t>
    </rPh>
    <rPh sb="405" eb="408">
      <t>ヘイキンチ</t>
    </rPh>
    <rPh sb="408" eb="409">
      <t>オヨ</t>
    </rPh>
    <rPh sb="410" eb="415">
      <t>ゼンコクヘイキンチ</t>
    </rPh>
    <rPh sb="416" eb="418">
      <t>オオハバ</t>
    </rPh>
    <rPh sb="419" eb="421">
      <t>シタマワ</t>
    </rPh>
    <rPh sb="425" eb="427">
      <t>リョウコウ</t>
    </rPh>
    <rPh sb="433" eb="438">
      <t>シセツリヨウリツ</t>
    </rPh>
    <rPh sb="440" eb="442">
      <t>ジャッカン</t>
    </rPh>
    <rPh sb="442" eb="444">
      <t>ゲンショウ</t>
    </rPh>
    <rPh sb="450" eb="451">
      <t>オオム</t>
    </rPh>
    <rPh sb="452" eb="453">
      <t>ヨコ</t>
    </rPh>
    <rPh sb="456" eb="458">
      <t>スイイ</t>
    </rPh>
    <rPh sb="463" eb="467">
      <t>シセツノウリョク</t>
    </rPh>
    <rPh sb="468" eb="470">
      <t>ヨリョク</t>
    </rPh>
    <rPh sb="476" eb="478">
      <t>サイガイ</t>
    </rPh>
    <rPh sb="480" eb="483">
      <t>キンキュウジ</t>
    </rPh>
    <rPh sb="484" eb="485">
      <t>ソナ</t>
    </rPh>
    <rPh sb="487" eb="489">
      <t>ホジ</t>
    </rPh>
    <rPh sb="493" eb="496">
      <t>ショウライテキ</t>
    </rPh>
    <rPh sb="497" eb="499">
      <t>コウシン</t>
    </rPh>
    <rPh sb="499" eb="501">
      <t>キボ</t>
    </rPh>
    <rPh sb="502" eb="505">
      <t>テキセイカ</t>
    </rPh>
    <rPh sb="506" eb="507">
      <t>ハカ</t>
    </rPh>
    <rPh sb="514" eb="517">
      <t>ユウシュウリツ</t>
    </rPh>
    <rPh sb="520" eb="523">
      <t>ネンレンゾク</t>
    </rPh>
    <rPh sb="524" eb="526">
      <t>カイゼン</t>
    </rPh>
    <rPh sb="534" eb="538">
      <t>ロウスイタイサク</t>
    </rPh>
    <rPh sb="542" eb="546">
      <t>ジュウライホウシキ</t>
    </rPh>
    <phoneticPr fontId="4"/>
  </si>
  <si>
    <t>①有形固定資産減価償却率は、やや上昇傾向にあるが、類似団体平均値及び全国平均値を下回っており、必要な更新投資を行っている。
②管路経年化率は、類似団体平均値及び全国平均値を上回っており、計画的な管路更新が必要となっている。
③管路更新率は、昨年度と比べてやや下がっているものの、管路経年化率を引き下げるため、類似団体平均値及び全国平均値を上回るペースで管路更新を行っている。</t>
    <rPh sb="1" eb="3">
      <t>ユウケイ</t>
    </rPh>
    <rPh sb="3" eb="5">
      <t>コテイ</t>
    </rPh>
    <rPh sb="5" eb="7">
      <t>シサン</t>
    </rPh>
    <rPh sb="7" eb="9">
      <t>ゲンカ</t>
    </rPh>
    <rPh sb="9" eb="12">
      <t>ショウキャクリツ</t>
    </rPh>
    <rPh sb="16" eb="20">
      <t>ジョウショウケイコウ</t>
    </rPh>
    <rPh sb="25" eb="29">
      <t>ルイジダンタイ</t>
    </rPh>
    <rPh sb="29" eb="32">
      <t>ヘイキンチ</t>
    </rPh>
    <rPh sb="32" eb="33">
      <t>オヨ</t>
    </rPh>
    <rPh sb="34" eb="39">
      <t>ゼンコクヘイキンチ</t>
    </rPh>
    <rPh sb="40" eb="42">
      <t>シタマワ</t>
    </rPh>
    <rPh sb="47" eb="49">
      <t>ヒツヨウ</t>
    </rPh>
    <rPh sb="50" eb="52">
      <t>コウシン</t>
    </rPh>
    <rPh sb="52" eb="54">
      <t>トウシ</t>
    </rPh>
    <rPh sb="55" eb="56">
      <t>オコナ</t>
    </rPh>
    <rPh sb="63" eb="65">
      <t>カンロ</t>
    </rPh>
    <rPh sb="65" eb="69">
      <t>ケイネンカリツ</t>
    </rPh>
    <rPh sb="71" eb="75">
      <t>ルイジダンタイ</t>
    </rPh>
    <rPh sb="75" eb="78">
      <t>ヘイキンチ</t>
    </rPh>
    <rPh sb="78" eb="79">
      <t>オヨ</t>
    </rPh>
    <rPh sb="80" eb="85">
      <t>ゼンコクヘイキンチ</t>
    </rPh>
    <rPh sb="86" eb="88">
      <t>ウワマワ</t>
    </rPh>
    <rPh sb="93" eb="95">
      <t>ケイカク</t>
    </rPh>
    <rPh sb="95" eb="96">
      <t>テキ</t>
    </rPh>
    <rPh sb="97" eb="99">
      <t>カンロ</t>
    </rPh>
    <rPh sb="99" eb="101">
      <t>コウシン</t>
    </rPh>
    <rPh sb="102" eb="104">
      <t>ヒツヨウ</t>
    </rPh>
    <rPh sb="113" eb="115">
      <t>カンロ</t>
    </rPh>
    <rPh sb="115" eb="117">
      <t>コウシン</t>
    </rPh>
    <rPh sb="117" eb="118">
      <t>リツ</t>
    </rPh>
    <rPh sb="120" eb="123">
      <t>サクネンド</t>
    </rPh>
    <rPh sb="124" eb="125">
      <t>クラ</t>
    </rPh>
    <rPh sb="129" eb="130">
      <t>サ</t>
    </rPh>
    <rPh sb="139" eb="141">
      <t>カンロ</t>
    </rPh>
    <rPh sb="141" eb="145">
      <t>ケイネンカリツ</t>
    </rPh>
    <rPh sb="146" eb="147">
      <t>ヒ</t>
    </rPh>
    <rPh sb="148" eb="149">
      <t>サ</t>
    </rPh>
    <rPh sb="154" eb="158">
      <t>ルイジダンタイ</t>
    </rPh>
    <rPh sb="158" eb="161">
      <t>ヘイキンチ</t>
    </rPh>
    <rPh sb="161" eb="162">
      <t>オヨ</t>
    </rPh>
    <rPh sb="163" eb="168">
      <t>ゼンコクヘイキンチ</t>
    </rPh>
    <rPh sb="169" eb="171">
      <t>ウワマワ</t>
    </rPh>
    <rPh sb="176" eb="178">
      <t>カンロ</t>
    </rPh>
    <rPh sb="178" eb="180">
      <t>コウシン</t>
    </rPh>
    <rPh sb="181" eb="182">
      <t>オコナ</t>
    </rPh>
    <phoneticPr fontId="4"/>
  </si>
  <si>
    <t>　令和4年度決算において、主に動力費などの物価高騰により経常収支が悪化している。また有収水量についても、減少傾向が続く中、漏水対策を積極的に行い、有収率の向上に努めている。
　令和5年度には、水道ビジョン及び経営戦略の見直しを行い、厳しい経営環境の中、今後の水道事業の運営を適切に管理していく。</t>
    <rPh sb="1" eb="3">
      <t>レイワ</t>
    </rPh>
    <rPh sb="4" eb="6">
      <t>ネンド</t>
    </rPh>
    <rPh sb="6" eb="8">
      <t>ケッサン</t>
    </rPh>
    <rPh sb="13" eb="14">
      <t>オモ</t>
    </rPh>
    <rPh sb="15" eb="18">
      <t>ドウリョクヒ</t>
    </rPh>
    <rPh sb="21" eb="23">
      <t>ブッカ</t>
    </rPh>
    <rPh sb="23" eb="25">
      <t>コウトウ</t>
    </rPh>
    <rPh sb="28" eb="30">
      <t>ケイジョウ</t>
    </rPh>
    <rPh sb="30" eb="32">
      <t>シュウシ</t>
    </rPh>
    <rPh sb="33" eb="35">
      <t>アッカ</t>
    </rPh>
    <rPh sb="42" eb="46">
      <t>ユウシュウスイリョウ</t>
    </rPh>
    <rPh sb="52" eb="56">
      <t>ゲンショウケイコウ</t>
    </rPh>
    <rPh sb="57" eb="58">
      <t>ツヅ</t>
    </rPh>
    <rPh sb="59" eb="60">
      <t>ナカ</t>
    </rPh>
    <rPh sb="61" eb="63">
      <t>ロウスイ</t>
    </rPh>
    <rPh sb="63" eb="65">
      <t>タイサク</t>
    </rPh>
    <rPh sb="66" eb="69">
      <t>セッキョクテキ</t>
    </rPh>
    <rPh sb="70" eb="71">
      <t>オコナ</t>
    </rPh>
    <rPh sb="73" eb="76">
      <t>ユウシュウリツ</t>
    </rPh>
    <rPh sb="77" eb="79">
      <t>コウジョウ</t>
    </rPh>
    <rPh sb="80" eb="81">
      <t>ツト</t>
    </rPh>
    <rPh sb="88" eb="90">
      <t>レイワ</t>
    </rPh>
    <rPh sb="91" eb="93">
      <t>ネンド</t>
    </rPh>
    <rPh sb="96" eb="98">
      <t>スイドウ</t>
    </rPh>
    <rPh sb="102" eb="103">
      <t>オヨ</t>
    </rPh>
    <rPh sb="104" eb="106">
      <t>ケイエイ</t>
    </rPh>
    <rPh sb="106" eb="108">
      <t>センリャク</t>
    </rPh>
    <rPh sb="109" eb="111">
      <t>ミナオ</t>
    </rPh>
    <rPh sb="113" eb="114">
      <t>オコナ</t>
    </rPh>
    <rPh sb="116" eb="117">
      <t>キビ</t>
    </rPh>
    <rPh sb="119" eb="121">
      <t>ケイエイ</t>
    </rPh>
    <rPh sb="121" eb="123">
      <t>カンキョウ</t>
    </rPh>
    <rPh sb="124" eb="125">
      <t>ナカ</t>
    </rPh>
    <rPh sb="126" eb="128">
      <t>コンゴ</t>
    </rPh>
    <rPh sb="129" eb="131">
      <t>スイドウ</t>
    </rPh>
    <rPh sb="131" eb="133">
      <t>ジギョウ</t>
    </rPh>
    <rPh sb="134" eb="136">
      <t>ウンエイ</t>
    </rPh>
    <rPh sb="137" eb="139">
      <t>テキセツ</t>
    </rPh>
    <rPh sb="140" eb="142">
      <t>カンリ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</si>
</sst>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1.47</c:v>
                </c:pt>
                <c:pt idx="1">
                  <c:v>1.35</c:v>
                </c:pt>
                <c:pt idx="2">
                  <c:v>1.36</c:v>
                </c:pt>
                <c:pt idx="3">
                  <c:v>1.1499999999999999</c:v>
                </c:pt>
                <c:pt idx="4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D9-445D-84F8-F55BEC1D6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0.72</c:v>
                </c:pt>
                <c:pt idx="1">
                  <c:v>0.66</c:v>
                </c:pt>
                <c:pt idx="2">
                  <c:v>0.67</c:v>
                </c:pt>
                <c:pt idx="3">
                  <c:v>0.62</c:v>
                </c:pt>
                <c:pt idx="4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9-445D-84F8-F55BEC1D6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53.51</c:v>
                </c:pt>
                <c:pt idx="1">
                  <c:v>52.48</c:v>
                </c:pt>
                <c:pt idx="2">
                  <c:v>53.68</c:v>
                </c:pt>
                <c:pt idx="3">
                  <c:v>52.55</c:v>
                </c:pt>
                <c:pt idx="4">
                  <c:v>50.45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8-46D5-A6BA-6DA9F5FDC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62.83</c:v>
                </c:pt>
                <c:pt idx="1">
                  <c:v>62.05</c:v>
                </c:pt>
                <c:pt idx="2">
                  <c:v>63.23</c:v>
                </c:pt>
                <c:pt idx="3">
                  <c:v>62.59</c:v>
                </c:pt>
                <c:pt idx="4">
                  <c:v>61.81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8-46D5-A6BA-6DA9F5FDC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81.7</c:v>
                </c:pt>
                <c:pt idx="1">
                  <c:v>81.42</c:v>
                </c:pt>
                <c:pt idx="2">
                  <c:v>80.61</c:v>
                </c:pt>
                <c:pt idx="3">
                  <c:v>81.25</c:v>
                </c:pt>
                <c:pt idx="4">
                  <c:v>82.83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E-4DA0-BE39-0803D26FE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88.86</c:v>
                </c:pt>
                <c:pt idx="1">
                  <c:v>89.11</c:v>
                </c:pt>
                <c:pt idx="2">
                  <c:v>89.35</c:v>
                </c:pt>
                <c:pt idx="3">
                  <c:v>89.7</c:v>
                </c:pt>
                <c:pt idx="4">
                  <c:v>89.24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E-4DA0-BE39-0803D26FE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124.26</c:v>
                </c:pt>
                <c:pt idx="1">
                  <c:v>121.16</c:v>
                </c:pt>
                <c:pt idx="2">
                  <c:v>122.62</c:v>
                </c:pt>
                <c:pt idx="3">
                  <c:v>117.09</c:v>
                </c:pt>
                <c:pt idx="4">
                  <c:v>114.04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8-4F1E-8E82-47B299C0E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113.82</c:v>
                </c:pt>
                <c:pt idx="1">
                  <c:v>112.82</c:v>
                </c:pt>
                <c:pt idx="2">
                  <c:v>111.21</c:v>
                </c:pt>
                <c:pt idx="3">
                  <c:v>111.89</c:v>
                </c:pt>
                <c:pt idx="4">
                  <c:v>109.99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8-4F1E-8E82-47B299C0E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48.27</c:v>
                </c:pt>
                <c:pt idx="1">
                  <c:v>47.07</c:v>
                </c:pt>
                <c:pt idx="2">
                  <c:v>47.84</c:v>
                </c:pt>
                <c:pt idx="3">
                  <c:v>48.62</c:v>
                </c:pt>
                <c:pt idx="4">
                  <c:v>49.31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F-4A7A-8582-0F24F4AA7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47.89</c:v>
                </c:pt>
                <c:pt idx="1">
                  <c:v>48.69</c:v>
                </c:pt>
                <c:pt idx="2">
                  <c:v>49.62</c:v>
                </c:pt>
                <c:pt idx="3">
                  <c:v>50.5</c:v>
                </c:pt>
                <c:pt idx="4">
                  <c:v>51.28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F-4A7A-8582-0F24F4AA7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31.3</c:v>
                </c:pt>
                <c:pt idx="1">
                  <c:v>30.4</c:v>
                </c:pt>
                <c:pt idx="2">
                  <c:v>31.54</c:v>
                </c:pt>
                <c:pt idx="3">
                  <c:v>30.7</c:v>
                </c:pt>
                <c:pt idx="4">
                  <c:v>30.09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4-4FE1-9BC3-E006B1E28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16.899999999999999</c:v>
                </c:pt>
                <c:pt idx="1">
                  <c:v>18.260000000000002</c:v>
                </c:pt>
                <c:pt idx="2">
                  <c:v>19.510000000000002</c:v>
                </c:pt>
                <c:pt idx="3">
                  <c:v>21.19</c:v>
                </c:pt>
                <c:pt idx="4">
                  <c:v>22.64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4-4FE1-9BC3-E006B1E28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E-464B-9929-E91700EC8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0.45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E-464B-9929-E91700EC8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304.77999999999997</c:v>
                </c:pt>
                <c:pt idx="1">
                  <c:v>247.44</c:v>
                </c:pt>
                <c:pt idx="2">
                  <c:v>387.13</c:v>
                </c:pt>
                <c:pt idx="3">
                  <c:v>459.15</c:v>
                </c:pt>
                <c:pt idx="4">
                  <c:v>399.57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7-49D9-9AE1-B1A94745D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335.6</c:v>
                </c:pt>
                <c:pt idx="1">
                  <c:v>358.91</c:v>
                </c:pt>
                <c:pt idx="2">
                  <c:v>360.96</c:v>
                </c:pt>
                <c:pt idx="3">
                  <c:v>351.29</c:v>
                </c:pt>
                <c:pt idx="4">
                  <c:v>364.24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7-49D9-9AE1-B1A94745D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260.22000000000003</c:v>
                </c:pt>
                <c:pt idx="1">
                  <c:v>284.92</c:v>
                </c:pt>
                <c:pt idx="2">
                  <c:v>286.61</c:v>
                </c:pt>
                <c:pt idx="3">
                  <c:v>294.43</c:v>
                </c:pt>
                <c:pt idx="4">
                  <c:v>323.72000000000003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27-4D91-AB1F-37EC01347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258.26</c:v>
                </c:pt>
                <c:pt idx="1">
                  <c:v>247.27</c:v>
                </c:pt>
                <c:pt idx="2">
                  <c:v>239.18</c:v>
                </c:pt>
                <c:pt idx="3">
                  <c:v>236.29</c:v>
                </c:pt>
                <c:pt idx="4">
                  <c:v>238.77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7-4D91-AB1F-37EC01347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120.3</c:v>
                </c:pt>
                <c:pt idx="1">
                  <c:v>116.83</c:v>
                </c:pt>
                <c:pt idx="2">
                  <c:v>118.14</c:v>
                </c:pt>
                <c:pt idx="3">
                  <c:v>112.61</c:v>
                </c:pt>
                <c:pt idx="4">
                  <c:v>100.72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DE-4B1B-BB84-517CD0AE3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106.07</c:v>
                </c:pt>
                <c:pt idx="1">
                  <c:v>105.34</c:v>
                </c:pt>
                <c:pt idx="2">
                  <c:v>101.89</c:v>
                </c:pt>
                <c:pt idx="3">
                  <c:v>104.33</c:v>
                </c:pt>
                <c:pt idx="4">
                  <c:v>98.85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E-4B1B-BB84-517CD0AE3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96.89</c:v>
                </c:pt>
                <c:pt idx="1">
                  <c:v>99.8</c:v>
                </c:pt>
                <c:pt idx="2">
                  <c:v>98.29</c:v>
                </c:pt>
                <c:pt idx="3">
                  <c:v>103.14</c:v>
                </c:pt>
                <c:pt idx="4">
                  <c:v>108.4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0-4028-A608-698A20A22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159.22</c:v>
                </c:pt>
                <c:pt idx="1">
                  <c:v>159.6</c:v>
                </c:pt>
                <c:pt idx="2">
                  <c:v>156.32</c:v>
                </c:pt>
                <c:pt idx="3">
                  <c:v>157.4</c:v>
                </c:pt>
                <c:pt idx="4">
                  <c:v>162.61000000000001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0-4028-A608-698A20A22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【252.29】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【268.07】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【174.75】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G27" zoomScaleNormal="100" workbookViewId="0">
      <selection activeCell="BL66" sqref="BL66:BZ82"/>
    </sheetView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</row>
    <row r="3" spans="1:78" ht="9.75" customHeight="1" x14ac:dyDescent="0.2">
      <c r="A3" s="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</row>
    <row r="4" spans="1:78" ht="9.75" customHeight="1" x14ac:dyDescent="0.2">
      <c r="A4" s="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2" t="str">
        <f>データ!H6</f>
        <v>静岡県　三島市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3"/>
      <c r="AE6" s="33"/>
      <c r="AF6" s="33"/>
      <c r="AG6" s="33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4" t="s">
        <v>1</v>
      </c>
      <c r="C7" s="35"/>
      <c r="D7" s="35"/>
      <c r="E7" s="35"/>
      <c r="F7" s="35"/>
      <c r="G7" s="35"/>
      <c r="H7" s="35"/>
      <c r="I7" s="34" t="s">
        <v>2</v>
      </c>
      <c r="J7" s="35"/>
      <c r="K7" s="35"/>
      <c r="L7" s="35"/>
      <c r="M7" s="35"/>
      <c r="N7" s="35"/>
      <c r="O7" s="36"/>
      <c r="P7" s="37" t="s">
        <v>3</v>
      </c>
      <c r="Q7" s="37"/>
      <c r="R7" s="37"/>
      <c r="S7" s="37"/>
      <c r="T7" s="37"/>
      <c r="U7" s="37"/>
      <c r="V7" s="37"/>
      <c r="W7" s="37" t="s">
        <v>4</v>
      </c>
      <c r="X7" s="37"/>
      <c r="Y7" s="37"/>
      <c r="Z7" s="37"/>
      <c r="AA7" s="37"/>
      <c r="AB7" s="37"/>
      <c r="AC7" s="37"/>
      <c r="AD7" s="37" t="s">
        <v>5</v>
      </c>
      <c r="AE7" s="37"/>
      <c r="AF7" s="37"/>
      <c r="AG7" s="37"/>
      <c r="AH7" s="37"/>
      <c r="AI7" s="37"/>
      <c r="AJ7" s="37"/>
      <c r="AK7" s="2"/>
      <c r="AL7" s="37" t="s">
        <v>6</v>
      </c>
      <c r="AM7" s="37"/>
      <c r="AN7" s="37"/>
      <c r="AO7" s="37"/>
      <c r="AP7" s="37"/>
      <c r="AQ7" s="37"/>
      <c r="AR7" s="37"/>
      <c r="AS7" s="37"/>
      <c r="AT7" s="34" t="s">
        <v>7</v>
      </c>
      <c r="AU7" s="35"/>
      <c r="AV7" s="35"/>
      <c r="AW7" s="35"/>
      <c r="AX7" s="35"/>
      <c r="AY7" s="35"/>
      <c r="AZ7" s="35"/>
      <c r="BA7" s="35"/>
      <c r="BB7" s="37" t="s">
        <v>8</v>
      </c>
      <c r="BC7" s="37"/>
      <c r="BD7" s="37"/>
      <c r="BE7" s="37"/>
      <c r="BF7" s="37"/>
      <c r="BG7" s="37"/>
      <c r="BH7" s="37"/>
      <c r="BI7" s="37"/>
      <c r="BJ7" s="3"/>
      <c r="BK7" s="3"/>
      <c r="BL7" s="38" t="s">
        <v>9</v>
      </c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40"/>
    </row>
    <row r="8" spans="1:78" ht="18.75" customHeight="1" x14ac:dyDescent="0.2">
      <c r="A8" s="2"/>
      <c r="B8" s="41" t="str">
        <f>データ!$I$6</f>
        <v>法適用</v>
      </c>
      <c r="C8" s="42"/>
      <c r="D8" s="42"/>
      <c r="E8" s="42"/>
      <c r="F8" s="42"/>
      <c r="G8" s="42"/>
      <c r="H8" s="42"/>
      <c r="I8" s="41" t="str">
        <f>データ!$J$6</f>
        <v>水道事業</v>
      </c>
      <c r="J8" s="42"/>
      <c r="K8" s="42"/>
      <c r="L8" s="42"/>
      <c r="M8" s="42"/>
      <c r="N8" s="42"/>
      <c r="O8" s="43"/>
      <c r="P8" s="44" t="str">
        <f>データ!$K$6</f>
        <v>末端給水事業</v>
      </c>
      <c r="Q8" s="44"/>
      <c r="R8" s="44"/>
      <c r="S8" s="44"/>
      <c r="T8" s="44"/>
      <c r="U8" s="44"/>
      <c r="V8" s="44"/>
      <c r="W8" s="44" t="str">
        <f>データ!$L$6</f>
        <v>A3</v>
      </c>
      <c r="X8" s="44"/>
      <c r="Y8" s="44"/>
      <c r="Z8" s="44"/>
      <c r="AA8" s="44"/>
      <c r="AB8" s="44"/>
      <c r="AC8" s="44"/>
      <c r="AD8" s="44" t="str">
        <f>データ!$M$6</f>
        <v>非設置</v>
      </c>
      <c r="AE8" s="44"/>
      <c r="AF8" s="44"/>
      <c r="AG8" s="44"/>
      <c r="AH8" s="44"/>
      <c r="AI8" s="44"/>
      <c r="AJ8" s="44"/>
      <c r="AK8" s="2"/>
      <c r="AL8" s="45">
        <f>データ!$R$6</f>
        <v>107204</v>
      </c>
      <c r="AM8" s="45"/>
      <c r="AN8" s="45"/>
      <c r="AO8" s="45"/>
      <c r="AP8" s="45"/>
      <c r="AQ8" s="45"/>
      <c r="AR8" s="45"/>
      <c r="AS8" s="45"/>
      <c r="AT8" s="46">
        <f>データ!$S$6</f>
        <v>62.02</v>
      </c>
      <c r="AU8" s="47"/>
      <c r="AV8" s="47"/>
      <c r="AW8" s="47"/>
      <c r="AX8" s="47"/>
      <c r="AY8" s="47"/>
      <c r="AZ8" s="47"/>
      <c r="BA8" s="47"/>
      <c r="BB8" s="48">
        <f>データ!$T$6</f>
        <v>1728.54</v>
      </c>
      <c r="BC8" s="48"/>
      <c r="BD8" s="48"/>
      <c r="BE8" s="48"/>
      <c r="BF8" s="48"/>
      <c r="BG8" s="48"/>
      <c r="BH8" s="48"/>
      <c r="BI8" s="48"/>
      <c r="BJ8" s="3"/>
      <c r="BK8" s="3"/>
      <c r="BL8" s="49" t="s">
        <v>10</v>
      </c>
      <c r="BM8" s="50"/>
      <c r="BN8" s="51" t="s">
        <v>11</v>
      </c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2"/>
    </row>
    <row r="9" spans="1:78" ht="18.75" customHeight="1" x14ac:dyDescent="0.2">
      <c r="A9" s="2"/>
      <c r="B9" s="34" t="s">
        <v>12</v>
      </c>
      <c r="C9" s="35"/>
      <c r="D9" s="35"/>
      <c r="E9" s="35"/>
      <c r="F9" s="35"/>
      <c r="G9" s="35"/>
      <c r="H9" s="35"/>
      <c r="I9" s="34" t="s">
        <v>13</v>
      </c>
      <c r="J9" s="35"/>
      <c r="K9" s="35"/>
      <c r="L9" s="35"/>
      <c r="M9" s="35"/>
      <c r="N9" s="35"/>
      <c r="O9" s="36"/>
      <c r="P9" s="37" t="s">
        <v>14</v>
      </c>
      <c r="Q9" s="37"/>
      <c r="R9" s="37"/>
      <c r="S9" s="37"/>
      <c r="T9" s="37"/>
      <c r="U9" s="37"/>
      <c r="V9" s="37"/>
      <c r="W9" s="37" t="s">
        <v>15</v>
      </c>
      <c r="X9" s="37"/>
      <c r="Y9" s="37"/>
      <c r="Z9" s="37"/>
      <c r="AA9" s="37"/>
      <c r="AB9" s="37"/>
      <c r="AC9" s="37"/>
      <c r="AD9" s="2"/>
      <c r="AE9" s="2"/>
      <c r="AF9" s="2"/>
      <c r="AG9" s="2"/>
      <c r="AH9" s="2"/>
      <c r="AI9" s="2"/>
      <c r="AJ9" s="2"/>
      <c r="AK9" s="2"/>
      <c r="AL9" s="37" t="s">
        <v>16</v>
      </c>
      <c r="AM9" s="37"/>
      <c r="AN9" s="37"/>
      <c r="AO9" s="37"/>
      <c r="AP9" s="37"/>
      <c r="AQ9" s="37"/>
      <c r="AR9" s="37"/>
      <c r="AS9" s="37"/>
      <c r="AT9" s="34" t="s">
        <v>17</v>
      </c>
      <c r="AU9" s="35"/>
      <c r="AV9" s="35"/>
      <c r="AW9" s="35"/>
      <c r="AX9" s="35"/>
      <c r="AY9" s="35"/>
      <c r="AZ9" s="35"/>
      <c r="BA9" s="35"/>
      <c r="BB9" s="37" t="s">
        <v>18</v>
      </c>
      <c r="BC9" s="37"/>
      <c r="BD9" s="37"/>
      <c r="BE9" s="37"/>
      <c r="BF9" s="37"/>
      <c r="BG9" s="37"/>
      <c r="BH9" s="37"/>
      <c r="BI9" s="37"/>
      <c r="BJ9" s="3"/>
      <c r="BK9" s="3"/>
      <c r="BL9" s="53" t="s">
        <v>19</v>
      </c>
      <c r="BM9" s="54"/>
      <c r="BN9" s="55" t="s">
        <v>20</v>
      </c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6"/>
    </row>
    <row r="10" spans="1:78" ht="18.75" customHeight="1" x14ac:dyDescent="0.2">
      <c r="A10" s="2"/>
      <c r="B10" s="46" t="str">
        <f>データ!$N$6</f>
        <v>-</v>
      </c>
      <c r="C10" s="47"/>
      <c r="D10" s="47"/>
      <c r="E10" s="47"/>
      <c r="F10" s="47"/>
      <c r="G10" s="47"/>
      <c r="H10" s="47"/>
      <c r="I10" s="46">
        <f>データ!$O$6</f>
        <v>68.06</v>
      </c>
      <c r="J10" s="47"/>
      <c r="K10" s="47"/>
      <c r="L10" s="47"/>
      <c r="M10" s="47"/>
      <c r="N10" s="47"/>
      <c r="O10" s="81"/>
      <c r="P10" s="48">
        <f>データ!$P$6</f>
        <v>99.87</v>
      </c>
      <c r="Q10" s="48"/>
      <c r="R10" s="48"/>
      <c r="S10" s="48"/>
      <c r="T10" s="48"/>
      <c r="U10" s="48"/>
      <c r="V10" s="48"/>
      <c r="W10" s="45">
        <f>データ!$Q$6</f>
        <v>2190</v>
      </c>
      <c r="X10" s="45"/>
      <c r="Y10" s="45"/>
      <c r="Z10" s="45"/>
      <c r="AA10" s="45"/>
      <c r="AB10" s="45"/>
      <c r="AC10" s="45"/>
      <c r="AD10" s="2"/>
      <c r="AE10" s="2"/>
      <c r="AF10" s="2"/>
      <c r="AG10" s="2"/>
      <c r="AH10" s="2"/>
      <c r="AI10" s="2"/>
      <c r="AJ10" s="2"/>
      <c r="AK10" s="2"/>
      <c r="AL10" s="45">
        <f>データ!$U$6</f>
        <v>106604</v>
      </c>
      <c r="AM10" s="45"/>
      <c r="AN10" s="45"/>
      <c r="AO10" s="45"/>
      <c r="AP10" s="45"/>
      <c r="AQ10" s="45"/>
      <c r="AR10" s="45"/>
      <c r="AS10" s="45"/>
      <c r="AT10" s="46">
        <f>データ!$V$6</f>
        <v>29.29</v>
      </c>
      <c r="AU10" s="47"/>
      <c r="AV10" s="47"/>
      <c r="AW10" s="47"/>
      <c r="AX10" s="47"/>
      <c r="AY10" s="47"/>
      <c r="AZ10" s="47"/>
      <c r="BA10" s="47"/>
      <c r="BB10" s="48">
        <f>データ!$W$6</f>
        <v>3639.6</v>
      </c>
      <c r="BC10" s="48"/>
      <c r="BD10" s="48"/>
      <c r="BE10" s="48"/>
      <c r="BF10" s="48"/>
      <c r="BG10" s="48"/>
      <c r="BH10" s="48"/>
      <c r="BI10" s="48"/>
      <c r="BJ10" s="2"/>
      <c r="BK10" s="2"/>
      <c r="BL10" s="63" t="s">
        <v>21</v>
      </c>
      <c r="BM10" s="64"/>
      <c r="BN10" s="65" t="s">
        <v>22</v>
      </c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6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 x14ac:dyDescent="0.2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 x14ac:dyDescent="0.2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7" t="s">
        <v>111</v>
      </c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9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7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9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7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9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7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9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7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9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7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9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7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9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7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9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7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9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7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9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7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7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9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7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9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7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9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7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9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7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9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7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9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7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9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7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9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7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9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7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9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7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9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7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9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7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9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7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9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7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9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7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9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7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9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5" t="s">
        <v>26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7" t="s">
        <v>112</v>
      </c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 x14ac:dyDescent="0.2">
      <c r="A60" s="2"/>
      <c r="B60" s="72" t="s">
        <v>27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 x14ac:dyDescent="0.2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5" t="s">
        <v>28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7" t="s">
        <v>113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【108.70】</v>
      </c>
      <c r="F85" s="13" t="str">
        <f>データ!AS6</f>
        <v>【1.34】</v>
      </c>
      <c r="G85" s="13" t="str">
        <f>データ!BD6</f>
        <v>【252.29】</v>
      </c>
      <c r="H85" s="13" t="str">
        <f>データ!BO6</f>
        <v>【268.07】</v>
      </c>
      <c r="I85" s="13" t="str">
        <f>データ!BZ6</f>
        <v>【97.47】</v>
      </c>
      <c r="J85" s="13" t="str">
        <f>データ!CK6</f>
        <v>【174.75】</v>
      </c>
      <c r="K85" s="13" t="str">
        <f>データ!CV6</f>
        <v>【59.97】</v>
      </c>
      <c r="L85" s="13" t="str">
        <f>データ!DG6</f>
        <v>【89.76】</v>
      </c>
      <c r="M85" s="13" t="str">
        <f>データ!DR6</f>
        <v>【51.51】</v>
      </c>
      <c r="N85" s="13" t="str">
        <f>データ!EC6</f>
        <v>【23.75】</v>
      </c>
      <c r="O85" s="13" t="str">
        <f>データ!EN6</f>
        <v>【0.67】</v>
      </c>
    </row>
  </sheetData>
  <sheetProtection algorithmName="SHA-512" hashValue="fWZy5R16CYltl50sEJoFmIS6YDhOMf5mp9F7F8FX8lAhXf124KwEdy9HhBxFkJcF84FHBi/YLktyXLFwfLYnDQ==" saltValue="EyEm0Oc4iTAA0JQmNAi97w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5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" x14ac:dyDescent="0.2"/>
  <cols>
    <col min="2" max="144" width="11.9062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3" t="s">
        <v>50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9" t="s">
        <v>51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52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54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55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56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57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58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59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60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61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62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63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64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2022</v>
      </c>
      <c r="C6" s="20">
        <f t="shared" ref="C6:W6" si="3">C7</f>
        <v>222062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静岡県　三島市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A3</v>
      </c>
      <c r="M6" s="20" t="str">
        <f t="shared" si="3"/>
        <v>非設置</v>
      </c>
      <c r="N6" s="21" t="str">
        <f t="shared" si="3"/>
        <v>-</v>
      </c>
      <c r="O6" s="21">
        <f t="shared" si="3"/>
        <v>68.06</v>
      </c>
      <c r="P6" s="21">
        <f t="shared" si="3"/>
        <v>99.87</v>
      </c>
      <c r="Q6" s="21">
        <f t="shared" si="3"/>
        <v>2190</v>
      </c>
      <c r="R6" s="21">
        <f t="shared" si="3"/>
        <v>107204</v>
      </c>
      <c r="S6" s="21">
        <f t="shared" si="3"/>
        <v>62.02</v>
      </c>
      <c r="T6" s="21">
        <f t="shared" si="3"/>
        <v>1728.54</v>
      </c>
      <c r="U6" s="21">
        <f t="shared" si="3"/>
        <v>106604</v>
      </c>
      <c r="V6" s="21">
        <f t="shared" si="3"/>
        <v>29.29</v>
      </c>
      <c r="W6" s="21">
        <f t="shared" si="3"/>
        <v>3639.6</v>
      </c>
      <c r="X6" s="22">
        <f>IF(X7="",NA(),X7)</f>
        <v>124.26</v>
      </c>
      <c r="Y6" s="22">
        <f t="shared" ref="Y6:AG6" si="4">IF(Y7="",NA(),Y7)</f>
        <v>121.16</v>
      </c>
      <c r="Z6" s="22">
        <f t="shared" si="4"/>
        <v>122.62</v>
      </c>
      <c r="AA6" s="22">
        <f t="shared" si="4"/>
        <v>117.09</v>
      </c>
      <c r="AB6" s="22">
        <f t="shared" si="4"/>
        <v>114.04</v>
      </c>
      <c r="AC6" s="22">
        <f t="shared" si="4"/>
        <v>113.82</v>
      </c>
      <c r="AD6" s="22">
        <f t="shared" si="4"/>
        <v>112.82</v>
      </c>
      <c r="AE6" s="22">
        <f t="shared" si="4"/>
        <v>111.21</v>
      </c>
      <c r="AF6" s="22">
        <f t="shared" si="4"/>
        <v>111.89</v>
      </c>
      <c r="AG6" s="22">
        <f t="shared" si="4"/>
        <v>109.99</v>
      </c>
      <c r="AH6" s="21" t="str">
        <f>IF(AH7="","",IF(AH7="-","【-】","【"&amp;SUBSTITUTE(TEXT(AH7,"#,##0.00"),"-","△")&amp;"】"))</f>
        <v>【108.70】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1">
        <f t="shared" si="5"/>
        <v>0</v>
      </c>
      <c r="AO6" s="21">
        <f t="shared" si="5"/>
        <v>0</v>
      </c>
      <c r="AP6" s="21">
        <f t="shared" si="5"/>
        <v>0</v>
      </c>
      <c r="AQ6" s="22">
        <f t="shared" si="5"/>
        <v>0.45</v>
      </c>
      <c r="AR6" s="21">
        <f t="shared" si="5"/>
        <v>0</v>
      </c>
      <c r="AS6" s="21" t="str">
        <f>IF(AS7="","",IF(AS7="-","【-】","【"&amp;SUBSTITUTE(TEXT(AS7,"#,##0.00"),"-","△")&amp;"】"))</f>
        <v>【1.34】</v>
      </c>
      <c r="AT6" s="22">
        <f>IF(AT7="",NA(),AT7)</f>
        <v>304.77999999999997</v>
      </c>
      <c r="AU6" s="22">
        <f t="shared" ref="AU6:BC6" si="6">IF(AU7="",NA(),AU7)</f>
        <v>247.44</v>
      </c>
      <c r="AV6" s="22">
        <f t="shared" si="6"/>
        <v>387.13</v>
      </c>
      <c r="AW6" s="22">
        <f t="shared" si="6"/>
        <v>459.15</v>
      </c>
      <c r="AX6" s="22">
        <f t="shared" si="6"/>
        <v>399.57</v>
      </c>
      <c r="AY6" s="22">
        <f t="shared" si="6"/>
        <v>335.6</v>
      </c>
      <c r="AZ6" s="22">
        <f t="shared" si="6"/>
        <v>358.91</v>
      </c>
      <c r="BA6" s="22">
        <f t="shared" si="6"/>
        <v>360.96</v>
      </c>
      <c r="BB6" s="22">
        <f t="shared" si="6"/>
        <v>351.29</v>
      </c>
      <c r="BC6" s="22">
        <f t="shared" si="6"/>
        <v>364.24</v>
      </c>
      <c r="BD6" s="21" t="str">
        <f>IF(BD7="","",IF(BD7="-","【-】","【"&amp;SUBSTITUTE(TEXT(BD7,"#,##0.00"),"-","△")&amp;"】"))</f>
        <v>【252.29】</v>
      </c>
      <c r="BE6" s="22">
        <f>IF(BE7="",NA(),BE7)</f>
        <v>260.22000000000003</v>
      </c>
      <c r="BF6" s="22">
        <f t="shared" ref="BF6:BN6" si="7">IF(BF7="",NA(),BF7)</f>
        <v>284.92</v>
      </c>
      <c r="BG6" s="22">
        <f t="shared" si="7"/>
        <v>286.61</v>
      </c>
      <c r="BH6" s="22">
        <f t="shared" si="7"/>
        <v>294.43</v>
      </c>
      <c r="BI6" s="22">
        <f t="shared" si="7"/>
        <v>323.72000000000003</v>
      </c>
      <c r="BJ6" s="22">
        <f t="shared" si="7"/>
        <v>258.26</v>
      </c>
      <c r="BK6" s="22">
        <f t="shared" si="7"/>
        <v>247.27</v>
      </c>
      <c r="BL6" s="22">
        <f t="shared" si="7"/>
        <v>239.18</v>
      </c>
      <c r="BM6" s="22">
        <f t="shared" si="7"/>
        <v>236.29</v>
      </c>
      <c r="BN6" s="22">
        <f t="shared" si="7"/>
        <v>238.77</v>
      </c>
      <c r="BO6" s="21" t="str">
        <f>IF(BO7="","",IF(BO7="-","【-】","【"&amp;SUBSTITUTE(TEXT(BO7,"#,##0.00"),"-","△")&amp;"】"))</f>
        <v>【268.07】</v>
      </c>
      <c r="BP6" s="22">
        <f>IF(BP7="",NA(),BP7)</f>
        <v>120.3</v>
      </c>
      <c r="BQ6" s="22">
        <f t="shared" ref="BQ6:BY6" si="8">IF(BQ7="",NA(),BQ7)</f>
        <v>116.83</v>
      </c>
      <c r="BR6" s="22">
        <f t="shared" si="8"/>
        <v>118.14</v>
      </c>
      <c r="BS6" s="22">
        <f t="shared" si="8"/>
        <v>112.61</v>
      </c>
      <c r="BT6" s="22">
        <f t="shared" si="8"/>
        <v>100.72</v>
      </c>
      <c r="BU6" s="22">
        <f t="shared" si="8"/>
        <v>106.07</v>
      </c>
      <c r="BV6" s="22">
        <f t="shared" si="8"/>
        <v>105.34</v>
      </c>
      <c r="BW6" s="22">
        <f t="shared" si="8"/>
        <v>101.89</v>
      </c>
      <c r="BX6" s="22">
        <f t="shared" si="8"/>
        <v>104.33</v>
      </c>
      <c r="BY6" s="22">
        <f t="shared" si="8"/>
        <v>98.85</v>
      </c>
      <c r="BZ6" s="21" t="str">
        <f>IF(BZ7="","",IF(BZ7="-","【-】","【"&amp;SUBSTITUTE(TEXT(BZ7,"#,##0.00"),"-","△")&amp;"】"))</f>
        <v>【97.47】</v>
      </c>
      <c r="CA6" s="22">
        <f>IF(CA7="",NA(),CA7)</f>
        <v>96.89</v>
      </c>
      <c r="CB6" s="22">
        <f t="shared" ref="CB6:CJ6" si="9">IF(CB7="",NA(),CB7)</f>
        <v>99.8</v>
      </c>
      <c r="CC6" s="22">
        <f t="shared" si="9"/>
        <v>98.29</v>
      </c>
      <c r="CD6" s="22">
        <f t="shared" si="9"/>
        <v>103.14</v>
      </c>
      <c r="CE6" s="22">
        <f t="shared" si="9"/>
        <v>108.4</v>
      </c>
      <c r="CF6" s="22">
        <f t="shared" si="9"/>
        <v>159.22</v>
      </c>
      <c r="CG6" s="22">
        <f t="shared" si="9"/>
        <v>159.6</v>
      </c>
      <c r="CH6" s="22">
        <f t="shared" si="9"/>
        <v>156.32</v>
      </c>
      <c r="CI6" s="22">
        <f t="shared" si="9"/>
        <v>157.4</v>
      </c>
      <c r="CJ6" s="22">
        <f t="shared" si="9"/>
        <v>162.61000000000001</v>
      </c>
      <c r="CK6" s="21" t="str">
        <f>IF(CK7="","",IF(CK7="-","【-】","【"&amp;SUBSTITUTE(TEXT(CK7,"#,##0.00"),"-","△")&amp;"】"))</f>
        <v>【174.75】</v>
      </c>
      <c r="CL6" s="22">
        <f>IF(CL7="",NA(),CL7)</f>
        <v>53.51</v>
      </c>
      <c r="CM6" s="22">
        <f t="shared" ref="CM6:CU6" si="10">IF(CM7="",NA(),CM7)</f>
        <v>52.48</v>
      </c>
      <c r="CN6" s="22">
        <f t="shared" si="10"/>
        <v>53.68</v>
      </c>
      <c r="CO6" s="22">
        <f t="shared" si="10"/>
        <v>52.55</v>
      </c>
      <c r="CP6" s="22">
        <f t="shared" si="10"/>
        <v>50.45</v>
      </c>
      <c r="CQ6" s="22">
        <f t="shared" si="10"/>
        <v>62.83</v>
      </c>
      <c r="CR6" s="22">
        <f t="shared" si="10"/>
        <v>62.05</v>
      </c>
      <c r="CS6" s="22">
        <f t="shared" si="10"/>
        <v>63.23</v>
      </c>
      <c r="CT6" s="22">
        <f t="shared" si="10"/>
        <v>62.59</v>
      </c>
      <c r="CU6" s="22">
        <f t="shared" si="10"/>
        <v>61.81</v>
      </c>
      <c r="CV6" s="21" t="str">
        <f>IF(CV7="","",IF(CV7="-","【-】","【"&amp;SUBSTITUTE(TEXT(CV7,"#,##0.00"),"-","△")&amp;"】"))</f>
        <v>【59.97】</v>
      </c>
      <c r="CW6" s="22">
        <f>IF(CW7="",NA(),CW7)</f>
        <v>81.7</v>
      </c>
      <c r="CX6" s="22">
        <f t="shared" ref="CX6:DF6" si="11">IF(CX7="",NA(),CX7)</f>
        <v>81.42</v>
      </c>
      <c r="CY6" s="22">
        <f t="shared" si="11"/>
        <v>80.61</v>
      </c>
      <c r="CZ6" s="22">
        <f t="shared" si="11"/>
        <v>81.25</v>
      </c>
      <c r="DA6" s="22">
        <f t="shared" si="11"/>
        <v>82.83</v>
      </c>
      <c r="DB6" s="22">
        <f t="shared" si="11"/>
        <v>88.86</v>
      </c>
      <c r="DC6" s="22">
        <f t="shared" si="11"/>
        <v>89.11</v>
      </c>
      <c r="DD6" s="22">
        <f t="shared" si="11"/>
        <v>89.35</v>
      </c>
      <c r="DE6" s="22">
        <f t="shared" si="11"/>
        <v>89.7</v>
      </c>
      <c r="DF6" s="22">
        <f t="shared" si="11"/>
        <v>89.24</v>
      </c>
      <c r="DG6" s="21" t="str">
        <f>IF(DG7="","",IF(DG7="-","【-】","【"&amp;SUBSTITUTE(TEXT(DG7,"#,##0.00"),"-","△")&amp;"】"))</f>
        <v>【89.76】</v>
      </c>
      <c r="DH6" s="22">
        <f>IF(DH7="",NA(),DH7)</f>
        <v>48.27</v>
      </c>
      <c r="DI6" s="22">
        <f t="shared" ref="DI6:DQ6" si="12">IF(DI7="",NA(),DI7)</f>
        <v>47.07</v>
      </c>
      <c r="DJ6" s="22">
        <f t="shared" si="12"/>
        <v>47.84</v>
      </c>
      <c r="DK6" s="22">
        <f t="shared" si="12"/>
        <v>48.62</v>
      </c>
      <c r="DL6" s="22">
        <f t="shared" si="12"/>
        <v>49.31</v>
      </c>
      <c r="DM6" s="22">
        <f t="shared" si="12"/>
        <v>47.89</v>
      </c>
      <c r="DN6" s="22">
        <f t="shared" si="12"/>
        <v>48.69</v>
      </c>
      <c r="DO6" s="22">
        <f t="shared" si="12"/>
        <v>49.62</v>
      </c>
      <c r="DP6" s="22">
        <f t="shared" si="12"/>
        <v>50.5</v>
      </c>
      <c r="DQ6" s="22">
        <f t="shared" si="12"/>
        <v>51.28</v>
      </c>
      <c r="DR6" s="21" t="str">
        <f>IF(DR7="","",IF(DR7="-","【-】","【"&amp;SUBSTITUTE(TEXT(DR7,"#,##0.00"),"-","△")&amp;"】"))</f>
        <v>【51.51】</v>
      </c>
      <c r="DS6" s="22">
        <f>IF(DS7="",NA(),DS7)</f>
        <v>31.3</v>
      </c>
      <c r="DT6" s="22">
        <f t="shared" ref="DT6:EB6" si="13">IF(DT7="",NA(),DT7)</f>
        <v>30.4</v>
      </c>
      <c r="DU6" s="22">
        <f t="shared" si="13"/>
        <v>31.54</v>
      </c>
      <c r="DV6" s="22">
        <f t="shared" si="13"/>
        <v>30.7</v>
      </c>
      <c r="DW6" s="22">
        <f t="shared" si="13"/>
        <v>30.09</v>
      </c>
      <c r="DX6" s="22">
        <f t="shared" si="13"/>
        <v>16.899999999999999</v>
      </c>
      <c r="DY6" s="22">
        <f t="shared" si="13"/>
        <v>18.260000000000002</v>
      </c>
      <c r="DZ6" s="22">
        <f t="shared" si="13"/>
        <v>19.510000000000002</v>
      </c>
      <c r="EA6" s="22">
        <f t="shared" si="13"/>
        <v>21.19</v>
      </c>
      <c r="EB6" s="22">
        <f t="shared" si="13"/>
        <v>22.64</v>
      </c>
      <c r="EC6" s="21" t="str">
        <f>IF(EC7="","",IF(EC7="-","【-】","【"&amp;SUBSTITUTE(TEXT(EC7,"#,##0.00"),"-","△")&amp;"】"))</f>
        <v>【23.75】</v>
      </c>
      <c r="ED6" s="22">
        <f>IF(ED7="",NA(),ED7)</f>
        <v>1.47</v>
      </c>
      <c r="EE6" s="22">
        <f t="shared" ref="EE6:EM6" si="14">IF(EE7="",NA(),EE7)</f>
        <v>1.35</v>
      </c>
      <c r="EF6" s="22">
        <f t="shared" si="14"/>
        <v>1.36</v>
      </c>
      <c r="EG6" s="22">
        <f t="shared" si="14"/>
        <v>1.1499999999999999</v>
      </c>
      <c r="EH6" s="22">
        <f t="shared" si="14"/>
        <v>0.89</v>
      </c>
      <c r="EI6" s="22">
        <f t="shared" si="14"/>
        <v>0.72</v>
      </c>
      <c r="EJ6" s="22">
        <f t="shared" si="14"/>
        <v>0.66</v>
      </c>
      <c r="EK6" s="22">
        <f t="shared" si="14"/>
        <v>0.67</v>
      </c>
      <c r="EL6" s="22">
        <f t="shared" si="14"/>
        <v>0.62</v>
      </c>
      <c r="EM6" s="22">
        <f t="shared" si="14"/>
        <v>0.6</v>
      </c>
      <c r="EN6" s="21" t="str">
        <f>IF(EN7="","",IF(EN7="-","【-】","【"&amp;SUBSTITUTE(TEXT(EN7,"#,##0.00"),"-","△")&amp;"】"))</f>
        <v>【0.67】</v>
      </c>
    </row>
    <row r="7" spans="1:144" s="23" customFormat="1" x14ac:dyDescent="0.2">
      <c r="A7" s="15"/>
      <c r="B7" s="24">
        <v>2022</v>
      </c>
      <c r="C7" s="24">
        <v>222062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68.06</v>
      </c>
      <c r="P7" s="25">
        <v>99.87</v>
      </c>
      <c r="Q7" s="25">
        <v>2190</v>
      </c>
      <c r="R7" s="25">
        <v>107204</v>
      </c>
      <c r="S7" s="25">
        <v>62.02</v>
      </c>
      <c r="T7" s="25">
        <v>1728.54</v>
      </c>
      <c r="U7" s="25">
        <v>106604</v>
      </c>
      <c r="V7" s="25">
        <v>29.29</v>
      </c>
      <c r="W7" s="25">
        <v>3639.6</v>
      </c>
      <c r="X7" s="25">
        <v>124.26</v>
      </c>
      <c r="Y7" s="25">
        <v>121.16</v>
      </c>
      <c r="Z7" s="25">
        <v>122.62</v>
      </c>
      <c r="AA7" s="25">
        <v>117.09</v>
      </c>
      <c r="AB7" s="25">
        <v>114.04</v>
      </c>
      <c r="AC7" s="25">
        <v>113.82</v>
      </c>
      <c r="AD7" s="25">
        <v>112.82</v>
      </c>
      <c r="AE7" s="25">
        <v>111.21</v>
      </c>
      <c r="AF7" s="25">
        <v>111.89</v>
      </c>
      <c r="AG7" s="25">
        <v>109.99</v>
      </c>
      <c r="AH7" s="25">
        <v>108.7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0</v>
      </c>
      <c r="AO7" s="25">
        <v>0</v>
      </c>
      <c r="AP7" s="25">
        <v>0</v>
      </c>
      <c r="AQ7" s="25">
        <v>0.45</v>
      </c>
      <c r="AR7" s="25">
        <v>0</v>
      </c>
      <c r="AS7" s="25">
        <v>1.34</v>
      </c>
      <c r="AT7" s="25">
        <v>304.77999999999997</v>
      </c>
      <c r="AU7" s="25">
        <v>247.44</v>
      </c>
      <c r="AV7" s="25">
        <v>387.13</v>
      </c>
      <c r="AW7" s="25">
        <v>459.15</v>
      </c>
      <c r="AX7" s="25">
        <v>399.57</v>
      </c>
      <c r="AY7" s="25">
        <v>335.6</v>
      </c>
      <c r="AZ7" s="25">
        <v>358.91</v>
      </c>
      <c r="BA7" s="25">
        <v>360.96</v>
      </c>
      <c r="BB7" s="25">
        <v>351.29</v>
      </c>
      <c r="BC7" s="25">
        <v>364.24</v>
      </c>
      <c r="BD7" s="25">
        <v>252.29</v>
      </c>
      <c r="BE7" s="25">
        <v>260.22000000000003</v>
      </c>
      <c r="BF7" s="25">
        <v>284.92</v>
      </c>
      <c r="BG7" s="25">
        <v>286.61</v>
      </c>
      <c r="BH7" s="25">
        <v>294.43</v>
      </c>
      <c r="BI7" s="25">
        <v>323.72000000000003</v>
      </c>
      <c r="BJ7" s="25">
        <v>258.26</v>
      </c>
      <c r="BK7" s="25">
        <v>247.27</v>
      </c>
      <c r="BL7" s="25">
        <v>239.18</v>
      </c>
      <c r="BM7" s="25">
        <v>236.29</v>
      </c>
      <c r="BN7" s="25">
        <v>238.77</v>
      </c>
      <c r="BO7" s="25">
        <v>268.07</v>
      </c>
      <c r="BP7" s="25">
        <v>120.3</v>
      </c>
      <c r="BQ7" s="25">
        <v>116.83</v>
      </c>
      <c r="BR7" s="25">
        <v>118.14</v>
      </c>
      <c r="BS7" s="25">
        <v>112.61</v>
      </c>
      <c r="BT7" s="25">
        <v>100.72</v>
      </c>
      <c r="BU7" s="25">
        <v>106.07</v>
      </c>
      <c r="BV7" s="25">
        <v>105.34</v>
      </c>
      <c r="BW7" s="25">
        <v>101.89</v>
      </c>
      <c r="BX7" s="25">
        <v>104.33</v>
      </c>
      <c r="BY7" s="25">
        <v>98.85</v>
      </c>
      <c r="BZ7" s="25">
        <v>97.47</v>
      </c>
      <c r="CA7" s="25">
        <v>96.89</v>
      </c>
      <c r="CB7" s="25">
        <v>99.8</v>
      </c>
      <c r="CC7" s="25">
        <v>98.29</v>
      </c>
      <c r="CD7" s="25">
        <v>103.14</v>
      </c>
      <c r="CE7" s="25">
        <v>108.4</v>
      </c>
      <c r="CF7" s="25">
        <v>159.22</v>
      </c>
      <c r="CG7" s="25">
        <v>159.6</v>
      </c>
      <c r="CH7" s="25">
        <v>156.32</v>
      </c>
      <c r="CI7" s="25">
        <v>157.4</v>
      </c>
      <c r="CJ7" s="25">
        <v>162.61000000000001</v>
      </c>
      <c r="CK7" s="25">
        <v>174.75</v>
      </c>
      <c r="CL7" s="25">
        <v>53.51</v>
      </c>
      <c r="CM7" s="25">
        <v>52.48</v>
      </c>
      <c r="CN7" s="25">
        <v>53.68</v>
      </c>
      <c r="CO7" s="25">
        <v>52.55</v>
      </c>
      <c r="CP7" s="25">
        <v>50.45</v>
      </c>
      <c r="CQ7" s="25">
        <v>62.83</v>
      </c>
      <c r="CR7" s="25">
        <v>62.05</v>
      </c>
      <c r="CS7" s="25">
        <v>63.23</v>
      </c>
      <c r="CT7" s="25">
        <v>62.59</v>
      </c>
      <c r="CU7" s="25">
        <v>61.81</v>
      </c>
      <c r="CV7" s="25">
        <v>59.97</v>
      </c>
      <c r="CW7" s="25">
        <v>81.7</v>
      </c>
      <c r="CX7" s="25">
        <v>81.42</v>
      </c>
      <c r="CY7" s="25">
        <v>80.61</v>
      </c>
      <c r="CZ7" s="25">
        <v>81.25</v>
      </c>
      <c r="DA7" s="25">
        <v>82.83</v>
      </c>
      <c r="DB7" s="25">
        <v>88.86</v>
      </c>
      <c r="DC7" s="25">
        <v>89.11</v>
      </c>
      <c r="DD7" s="25">
        <v>89.35</v>
      </c>
      <c r="DE7" s="25">
        <v>89.7</v>
      </c>
      <c r="DF7" s="25">
        <v>89.24</v>
      </c>
      <c r="DG7" s="25">
        <v>89.76</v>
      </c>
      <c r="DH7" s="25">
        <v>48.27</v>
      </c>
      <c r="DI7" s="25">
        <v>47.07</v>
      </c>
      <c r="DJ7" s="25">
        <v>47.84</v>
      </c>
      <c r="DK7" s="25">
        <v>48.62</v>
      </c>
      <c r="DL7" s="25">
        <v>49.31</v>
      </c>
      <c r="DM7" s="25">
        <v>47.89</v>
      </c>
      <c r="DN7" s="25">
        <v>48.69</v>
      </c>
      <c r="DO7" s="25">
        <v>49.62</v>
      </c>
      <c r="DP7" s="25">
        <v>50.5</v>
      </c>
      <c r="DQ7" s="25">
        <v>51.28</v>
      </c>
      <c r="DR7" s="25">
        <v>51.51</v>
      </c>
      <c r="DS7" s="25">
        <v>31.3</v>
      </c>
      <c r="DT7" s="25">
        <v>30.4</v>
      </c>
      <c r="DU7" s="25">
        <v>31.54</v>
      </c>
      <c r="DV7" s="25">
        <v>30.7</v>
      </c>
      <c r="DW7" s="25">
        <v>30.09</v>
      </c>
      <c r="DX7" s="25">
        <v>16.899999999999999</v>
      </c>
      <c r="DY7" s="25">
        <v>18.260000000000002</v>
      </c>
      <c r="DZ7" s="25">
        <v>19.510000000000002</v>
      </c>
      <c r="EA7" s="25">
        <v>21.19</v>
      </c>
      <c r="EB7" s="25">
        <v>22.64</v>
      </c>
      <c r="EC7" s="25">
        <v>23.75</v>
      </c>
      <c r="ED7" s="25">
        <v>1.47</v>
      </c>
      <c r="EE7" s="25">
        <v>1.35</v>
      </c>
      <c r="EF7" s="25">
        <v>1.36</v>
      </c>
      <c r="EG7" s="25">
        <v>1.1499999999999999</v>
      </c>
      <c r="EH7" s="25">
        <v>0.89</v>
      </c>
      <c r="EI7" s="25">
        <v>0.72</v>
      </c>
      <c r="EJ7" s="25">
        <v>0.66</v>
      </c>
      <c r="EK7" s="25">
        <v>0.67</v>
      </c>
      <c r="EL7" s="25">
        <v>0.62</v>
      </c>
      <c r="EM7" s="25">
        <v>0.6</v>
      </c>
      <c r="EN7" s="25">
        <v>0.67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DATEVALUE($B7+12-B11&amp;"/1/"&amp;B12)</f>
        <v>47484</v>
      </c>
      <c r="C10" s="30">
        <f>DATEVALUE($B7+12-C11&amp;"/1/"&amp;C12)</f>
        <v>47849</v>
      </c>
      <c r="D10" s="30">
        <f>DATEVALUE($B7+12-D11&amp;"/1/"&amp;D12)</f>
        <v>48215</v>
      </c>
      <c r="E10" s="30">
        <f>DATEVALUE($B7+12-E11&amp;"/1/"&amp;E12)</f>
        <v>48582</v>
      </c>
      <c r="F10" s="30">
        <f>DATEVALUE($B7+12-F11&amp;"/1/"&amp;F12)</f>
        <v>48948</v>
      </c>
    </row>
    <row r="11" spans="1:144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106</v>
      </c>
    </row>
    <row r="13" spans="1:144" x14ac:dyDescent="0.2">
      <c r="B13" t="s">
        <v>107</v>
      </c>
      <c r="C13" t="s">
        <v>108</v>
      </c>
      <c r="D13" t="s">
        <v>109</v>
      </c>
      <c r="E13" t="s">
        <v>108</v>
      </c>
      <c r="F13" t="s">
        <v>108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2024-01-19T00:58:16Z</cp:lastPrinted>
  <dcterms:created xsi:type="dcterms:W3CDTF">2023-12-05T00:55:04Z</dcterms:created>
  <dcterms:modified xsi:type="dcterms:W3CDTF">2024-01-19T01:02:06Z</dcterms:modified>
  <cp:category/>
</cp:coreProperties>
</file>