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X:\４予防支援係\③総合事業共通\各年度共通\例規\指定事業者の指定等に関する要領\別定め\通所型サービス指定申請書類に関する別定め\R050401改正\R5.4.1からの提出書類の種類、様式\"/>
    </mc:Choice>
  </mc:AlternateContent>
  <xr:revisionPtr revIDLastSave="0" documentId="13_ncr:1_{1DCFA0A9-5945-4E76-A01B-597939B85151}" xr6:coauthVersionLast="47" xr6:coauthVersionMax="47" xr10:uidLastSave="{00000000-0000-0000-0000-000000000000}"/>
  <bookViews>
    <workbookView xWindow="-110" yWindow="-110" windowWidth="19420" windowHeight="10300" tabRatio="670" activeTab="2"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U23" i="11" s="1"/>
  <c r="Q23" i="11"/>
  <c r="K23" i="11"/>
  <c r="S22" i="11"/>
  <c r="Q22" i="11"/>
  <c r="K22" i="11"/>
  <c r="S21" i="11"/>
  <c r="U21" i="11" s="1"/>
  <c r="Q21" i="11"/>
  <c r="K21" i="11"/>
  <c r="S20" i="11"/>
  <c r="Q20" i="11"/>
  <c r="K20" i="11"/>
  <c r="S19" i="11"/>
  <c r="U19" i="11" s="1"/>
  <c r="Q19" i="11"/>
  <c r="K19" i="11"/>
  <c r="S18" i="11"/>
  <c r="Q18" i="11"/>
  <c r="K18" i="11"/>
  <c r="S17" i="11"/>
  <c r="U17" i="11" s="1"/>
  <c r="Q17" i="11"/>
  <c r="K17" i="11"/>
  <c r="S16" i="11"/>
  <c r="Q16" i="11"/>
  <c r="K16" i="11"/>
  <c r="S15" i="11"/>
  <c r="U15" i="11" s="1"/>
  <c r="Q15" i="11"/>
  <c r="K15" i="11"/>
  <c r="S14" i="11"/>
  <c r="Q14" i="11"/>
  <c r="K14" i="11"/>
  <c r="S13" i="11"/>
  <c r="U13" i="11" s="1"/>
  <c r="Q13" i="11"/>
  <c r="K13" i="11"/>
  <c r="S12" i="11"/>
  <c r="Q12" i="11"/>
  <c r="K12" i="11"/>
  <c r="S11" i="11"/>
  <c r="U11" i="11" s="1"/>
  <c r="Q11" i="11"/>
  <c r="K11" i="11"/>
  <c r="S10" i="11"/>
  <c r="Q10" i="11"/>
  <c r="K10" i="11"/>
  <c r="S9" i="11"/>
  <c r="U9" i="11" s="1"/>
  <c r="Q9" i="11"/>
  <c r="K9" i="11"/>
  <c r="S8" i="11"/>
  <c r="Q8" i="11"/>
  <c r="K8" i="11"/>
  <c r="S7" i="11"/>
  <c r="U7" i="11" s="1"/>
  <c r="Q7" i="11"/>
  <c r="K7" i="11"/>
  <c r="S6" i="11"/>
  <c r="Q6" i="11"/>
  <c r="K6" i="11"/>
  <c r="U8" i="11" l="1"/>
  <c r="U12" i="11"/>
  <c r="U16" i="11"/>
  <c r="U20" i="11"/>
  <c r="U24" i="11"/>
  <c r="U6" i="11"/>
  <c r="U10" i="11"/>
  <c r="U14" i="11"/>
  <c r="U18" i="11"/>
  <c r="U22" i="11"/>
  <c r="U25"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38" i="8"/>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<sst xmlns="http://schemas.openxmlformats.org/spreadsheetml/2006/main" count="1438" uniqueCount="214">
  <si>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</si>
  <si>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</si>
  <si>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</si>
  <si>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</si>
  <si>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</si>
  <si>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</si>
  <si>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</si>
  <si>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</si>
  <si>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</si>
  <si>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</si>
  <si>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</si>
  <si>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</si>
  <si>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</si>
  <si>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</si>
  <si>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</si>
  <si>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</si>
  <si>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</si>
  <si>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</si>
  <si>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</si>
  <si>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</si>
  <si>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</si>
  <si>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</si>
  <si>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</si>
  <si>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</si>
  <si>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</si>
  <si>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</si>
  <si>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</si>
  <si>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</si>
  <si>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</si>
  <si>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</si>
  <si>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</si>
  <si>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</si>
  <si>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</si>
  <si>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</si>
  <si>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</si>
  <si>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</si>
  <si>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</si>
  <si>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</si>
  <si>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</si>
  <si>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</si>
  <si>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</si>
  <si>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</si>
  <si>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</si>
  <si>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</si>
  <si>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</si>
  <si>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</si>
  <si>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</si>
  <si>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</si>
  <si>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</si>
  <si>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</si>
  <si>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</si>
  <si>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</si>
  <si>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</si>
  <si>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</si>
  <si>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</si>
  <si>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</si>
  <si>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</si>
  <si>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</si>
  <si>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</si>
  <si>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</si>
  <si>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</si>
  <si>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</si>
  <si>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</si>
  <si>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</si>
  <si>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</si>
  <si>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</si>
  <si>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</si>
  <si>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</si>
  <si>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</si>
  <si>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</si>
  <si>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</si>
  <si>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</si>
  <si>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</si>
  <si>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</si>
  <si>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</si>
  <si>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</si>
  <si>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</si>
  <si>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</si>
  <si>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</si>
  <si>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</si>
  <si>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</si>
  <si>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</si>
  <si>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</si>
  <si>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</si>
  <si>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</si>
  <si>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</si>
  <si>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</si>
  <si>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</si>
  <si>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</si>
  <si>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</si>
  <si>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</si>
  <si>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</si>
  <si>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</si>
  <si>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</si>
  <si>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</si>
  <si>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</si>
  <si>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</si>
  <si>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</si>
  <si>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</si>
  <si>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</si>
  <si>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</si>
  <si>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</si>
  <si>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</si>
  <si>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</si>
  <si>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</si>
  <si>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</si>
  <si>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</si>
  <si>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</si>
  <si>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</si>
  <si>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</si>
  <si>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</si>
  <si>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</si>
  <si>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</si>
  <si>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</si>
  <si>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</si>
  <si>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</si>
  <si>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</si>
  <si>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</si>
  <si>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</si>
  <si>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</si>
  <si>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</si>
  <si>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</si>
  <si>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</si>
  <si>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</si>
  <si>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</si>
  <si>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</si>
  <si>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</si>
  <si>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</si>
  <si>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</si>
  <si>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</si>
  <si>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</si>
  <si>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</si>
  <si>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</si>
  <si>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</si>
  <si>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</si>
  <si>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</si>
  <si>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</si>
  <si>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</si>
  <si>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</si>
  <si>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</si>
  <si>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</si>
  <si>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</si>
  <si>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</si>
  <si>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</si>
  <si>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</si>
  <si>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</si>
  <si>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</si>
  <si>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</si>
  <si>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</si>
  <si>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</si>
  <si>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</si>
  <si>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</si>
  <si>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</si>
  <si>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</si>
  <si>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</si>
  <si>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</si>
  <si>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</si>
  <si>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</si>
  <si>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</si>
  <si>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</si>
  <si>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</si>
  <si>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</si>
  <si>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</si>
  <si>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</si>
  <si>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</si>
  <si>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</si>
  <si>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</si>
  <si>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</si>
  <si>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</si>
  <si>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</si>
  <si>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</si>
  <si>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</si>
  <si>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</si>
  <si>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</si>
  <si>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</si>
  <si>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</si>
  <si>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</si>
  <si>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</si>
  <si>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</si>
  <si>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</si>
  <si>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</si>
  <si>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</si>
  <si>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</si>
  <si>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</si>
  <si>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</si>
  <si>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</si>
  <si>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</si>
  <si>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</si>
  <si>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</si>
  <si>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</si>
  <si>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</si>
  <si>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</si>
  <si>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</si>
  <si>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</si>
  <si>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</si>
  <si>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</si>
  <si>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</si>
  <si>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</si>
  <si>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</si>
  <si>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</si>
  <si>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</si>
  <si>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</si>
  <si>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</si>
  <si>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</si>
  <si>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</si>
  <si>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</si>
  <si>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</si>
  <si>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</si>
  <si>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</si>
  <si>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</si>
  <si>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</si>
  <si>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</si>
  <si>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（参考様式１）</t>
    <rPh sb="1" eb="3">
      <t>サンコウ</t>
    </rPh>
    <rPh sb="3" eb="5">
      <t>ヨウシキ</t>
    </rPh>
    <phoneticPr fontId="3"/>
  </si>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</sst>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view="pageBreakPreview" zoomScale="70" zoomScaleNormal="70" zoomScaleSheetLayoutView="70" workbookViewId="0"/>
  </sheetViews>
  <sheetFormatPr defaultColWidth="4.33203125" defaultRowHeight="20.25" customHeight="1" x14ac:dyDescent="0.55000000000000004"/>
  <cols>
    <col min="1" max="1" width="1.58203125" style="10" customWidth="1"/>
    <col min="2" max="5" width="5.75" style="10" customWidth="1"/>
    <col min="6" max="6" width="16.5" style="10" hidden="1" customWidth="1"/>
    <col min="7" max="58" width="5.58203125" style="10" customWidth="1"/>
    <col min="59" max="16384" width="4.33203125" style="10"/>
  </cols>
  <sheetData>
    <row r="1" spans="2:64" s="12" customFormat="1" ht="20.25" customHeight="1" x14ac:dyDescent="0.55000000000000004">
      <c r="C1" s="11" t="s">
        <v>212</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55000000000000004">
      <c r="C2" s="11"/>
      <c r="D2" s="11"/>
      <c r="E2" s="11"/>
      <c r="F2" s="11"/>
      <c r="G2" s="11"/>
      <c r="J2" s="5"/>
      <c r="L2" s="11"/>
      <c r="M2" s="11"/>
      <c r="N2" s="11"/>
      <c r="O2" s="11"/>
      <c r="P2" s="11"/>
      <c r="Q2" s="11"/>
      <c r="R2" s="11"/>
      <c r="Y2" s="101" t="s">
        <v>64</v>
      </c>
      <c r="Z2" s="500">
        <v>4</v>
      </c>
      <c r="AA2" s="500"/>
      <c r="AB2" s="101" t="s">
        <v>65</v>
      </c>
      <c r="AC2" s="501">
        <f>IF(Z2=0,"",YEAR(DATE(2018+Z2,1,1)))</f>
        <v>2022</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550000000000000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9" x14ac:dyDescent="0.550000000000000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550000000000000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550000000000000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550000000000000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5" customHeight="1" thickBot="1" x14ac:dyDescent="0.6">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550000000000000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550000000000000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550000000000000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55000000000000004">
      <c r="B20" s="424"/>
      <c r="C20" s="429"/>
      <c r="D20" s="430"/>
      <c r="E20" s="431"/>
      <c r="F20" s="99"/>
      <c r="G20" s="436"/>
      <c r="H20" s="439"/>
      <c r="I20" s="430"/>
      <c r="J20" s="430"/>
      <c r="K20" s="431"/>
      <c r="L20" s="439"/>
      <c r="M20" s="430"/>
      <c r="N20" s="430"/>
      <c r="O20" s="442"/>
      <c r="P20" s="447"/>
      <c r="Q20" s="448"/>
      <c r="R20" s="449"/>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6">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550000000000000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550000000000000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550000000000000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550000000000000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550000000000000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550000000000000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550000000000000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550000000000000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550000000000000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550000000000000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550000000000000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550000000000000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550000000000000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550000000000000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550000000000000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550000000000000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550000000000000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550000000000000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550000000000000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550000000000000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550000000000000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550000000000000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550000000000000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550000000000000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550000000000000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550000000000000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550000000000000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550000000000000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550000000000000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550000000000000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550000000000000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550000000000000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550000000000000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550000000000000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550000000000000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550000000000000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550000000000000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550000000000000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6">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6">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49999999999999" customHeight="1" x14ac:dyDescent="0.550000000000000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550000000000000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550000000000000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550000000000000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6">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550000000000000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550000000000000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550000000000000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550000000000000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6">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55000000000000004">
      <c r="C72" s="24"/>
      <c r="D72" s="24"/>
      <c r="E72" s="24"/>
      <c r="F72" s="24"/>
      <c r="G72" s="34"/>
      <c r="H72" s="35"/>
      <c r="AF72" s="9"/>
    </row>
    <row r="73" spans="1:73" ht="11.5" customHeight="1" x14ac:dyDescent="0.550000000000000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5">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550000000000000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550000000000000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550000000000000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550000000000000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550000000000000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550000000000000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3203125" defaultRowHeight="20.25" customHeight="1" x14ac:dyDescent="0.55000000000000004"/>
  <cols>
    <col min="1" max="1" width="1.58203125" style="10" customWidth="1"/>
    <col min="2" max="5" width="5.75" style="10" customWidth="1"/>
    <col min="6" max="6" width="16.5" style="10" hidden="1" customWidth="1"/>
    <col min="7" max="58" width="5.58203125" style="10" customWidth="1"/>
    <col min="59" max="16384" width="4.33203125" style="10"/>
  </cols>
  <sheetData>
    <row r="1" spans="2:64" s="12" customFormat="1" ht="20.25" customHeight="1" x14ac:dyDescent="0.55000000000000004">
      <c r="C1" s="11" t="s">
        <v>212</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55000000000000004">
      <c r="C2" s="11"/>
      <c r="D2" s="11"/>
      <c r="E2" s="11"/>
      <c r="F2" s="11"/>
      <c r="G2" s="11"/>
      <c r="J2" s="5"/>
      <c r="L2" s="11"/>
      <c r="M2" s="11"/>
      <c r="N2" s="11"/>
      <c r="O2" s="11"/>
      <c r="P2" s="11"/>
      <c r="Q2" s="11"/>
      <c r="R2" s="11"/>
      <c r="Y2" s="101" t="s">
        <v>64</v>
      </c>
      <c r="Z2" s="500">
        <v>4</v>
      </c>
      <c r="AA2" s="500"/>
      <c r="AB2" s="101" t="s">
        <v>65</v>
      </c>
      <c r="AC2" s="501">
        <f>IF(Z2=0,"",YEAR(DATE(2018+Z2,1,1)))</f>
        <v>2022</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550000000000000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9" x14ac:dyDescent="0.550000000000000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550000000000000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550000000000000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550000000000000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5" customHeight="1" thickBot="1" x14ac:dyDescent="0.6">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550000000000000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550000000000000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550000000000000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55000000000000004">
      <c r="B20" s="424"/>
      <c r="C20" s="429"/>
      <c r="D20" s="430"/>
      <c r="E20" s="431"/>
      <c r="F20" s="118"/>
      <c r="G20" s="436"/>
      <c r="H20" s="439"/>
      <c r="I20" s="430"/>
      <c r="J20" s="430"/>
      <c r="K20" s="431"/>
      <c r="L20" s="439"/>
      <c r="M20" s="430"/>
      <c r="N20" s="430"/>
      <c r="O20" s="442"/>
      <c r="P20" s="447"/>
      <c r="Q20" s="448"/>
      <c r="R20" s="449"/>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6">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550000000000000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550000000000000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550000000000000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550000000000000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550000000000000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550000000000000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550000000000000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550000000000000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550000000000000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550000000000000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550000000000000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550000000000000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550000000000000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550000000000000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550000000000000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550000000000000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550000000000000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550000000000000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550000000000000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550000000000000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550000000000000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550000000000000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550000000000000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550000000000000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550000000000000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550000000000000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550000000000000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550000000000000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550000000000000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550000000000000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550000000000000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550000000000000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550000000000000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550000000000000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550000000000000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550000000000000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550000000000000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550000000000000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550000000000000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550000000000000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550000000000000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550000000000000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550000000000000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550000000000000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550000000000000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550000000000000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550000000000000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550000000000000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550000000000000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550000000000000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550000000000000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550000000000000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550000000000000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550000000000000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550000000000000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550000000000000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550000000000000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550000000000000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550000000000000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550000000000000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550000000000000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550000000000000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550000000000000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550000000000000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550000000000000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550000000000000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550000000000000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550000000000000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550000000000000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550000000000000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550000000000000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550000000000000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550000000000000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550000000000000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550000000000000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550000000000000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550000000000000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550000000000000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550000000000000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550000000000000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550000000000000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550000000000000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550000000000000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550000000000000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550000000000000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550000000000000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550000000000000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550000000000000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550000000000000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550000000000000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550000000000000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550000000000000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550000000000000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550000000000000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550000000000000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550000000000000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550000000000000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550000000000000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550000000000000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550000000000000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550000000000000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550000000000000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550000000000000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550000000000000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550000000000000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550000000000000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550000000000000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550000000000000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550000000000000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550000000000000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550000000000000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550000000000000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550000000000000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550000000000000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550000000000000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550000000000000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550000000000000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550000000000000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550000000000000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550000000000000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550000000000000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550000000000000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550000000000000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550000000000000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550000000000000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550000000000000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550000000000000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550000000000000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550000000000000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550000000000000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550000000000000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550000000000000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550000000000000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550000000000000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550000000000000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550000000000000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550000000000000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550000000000000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550000000000000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550000000000000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550000000000000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550000000000000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550000000000000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550000000000000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550000000000000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550000000000000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550000000000000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550000000000000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550000000000000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550000000000000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550000000000000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550000000000000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550000000000000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550000000000000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550000000000000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550000000000000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550000000000000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550000000000000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550000000000000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550000000000000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550000000000000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550000000000000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550000000000000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550000000000000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550000000000000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550000000000000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550000000000000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550000000000000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550000000000000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550000000000000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550000000000000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550000000000000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550000000000000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550000000000000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550000000000000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550000000000000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550000000000000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550000000000000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550000000000000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550000000000000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550000000000000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550000000000000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550000000000000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550000000000000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550000000000000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550000000000000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550000000000000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550000000000000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550000000000000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550000000000000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550000000000000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550000000000000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550000000000000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550000000000000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550000000000000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550000000000000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550000000000000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550000000000000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550000000000000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550000000000000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550000000000000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550000000000000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550000000000000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550000000000000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550000000000000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550000000000000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550000000000000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550000000000000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550000000000000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550000000000000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550000000000000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550000000000000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550000000000000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550000000000000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550000000000000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550000000000000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550000000000000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550000000000000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550000000000000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550000000000000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550000000000000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550000000000000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550000000000000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550000000000000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550000000000000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550000000000000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550000000000000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550000000000000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550000000000000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550000000000000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550000000000000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550000000000000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550000000000000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550000000000000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550000000000000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550000000000000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550000000000000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550000000000000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550000000000000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550000000000000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550000000000000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550000000000000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550000000000000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550000000000000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550000000000000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550000000000000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550000000000000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550000000000000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550000000000000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550000000000000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550000000000000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550000000000000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550000000000000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550000000000000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550000000000000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550000000000000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550000000000000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550000000000000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550000000000000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550000000000000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550000000000000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550000000000000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550000000000000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550000000000000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550000000000000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550000000000000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550000000000000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550000000000000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550000000000000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550000000000000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550000000000000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550000000000000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550000000000000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550000000000000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550000000000000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550000000000000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550000000000000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550000000000000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550000000000000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550000000000000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550000000000000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550000000000000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550000000000000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550000000000000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550000000000000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550000000000000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550000000000000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550000000000000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550000000000000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550000000000000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550000000000000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550000000000000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550000000000000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550000000000000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550000000000000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550000000000000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550000000000000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550000000000000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550000000000000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6">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6">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49999999999999" customHeight="1" x14ac:dyDescent="0.550000000000000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550000000000000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550000000000000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550000000000000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6">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550000000000000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550000000000000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550000000000000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550000000000000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6">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55000000000000004">
      <c r="C333" s="24"/>
      <c r="D333" s="24"/>
      <c r="E333" s="24"/>
      <c r="F333" s="24"/>
      <c r="G333" s="34"/>
      <c r="H333" s="35"/>
      <c r="AF333" s="9"/>
    </row>
    <row r="334" spans="1:73" ht="11.5" customHeight="1" x14ac:dyDescent="0.550000000000000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5">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550000000000000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550000000000000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550000000000000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550000000000000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550000000000000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550000000000000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tabSelected="1" topLeftCell="A4" zoomScale="75" zoomScaleNormal="75" workbookViewId="0"/>
  </sheetViews>
  <sheetFormatPr defaultColWidth="9" defaultRowHeight="26.5" x14ac:dyDescent="0.55000000000000004"/>
  <cols>
    <col min="1" max="1" width="1.58203125" style="82" customWidth="1"/>
    <col min="2" max="2" width="5.58203125" style="81" customWidth="1"/>
    <col min="3" max="3" width="10.58203125" style="81" customWidth="1"/>
    <col min="4" max="4" width="3.33203125" style="81" bestFit="1" customWidth="1"/>
    <col min="5" max="5" width="15.58203125" style="82" customWidth="1"/>
    <col min="6" max="6" width="3.33203125" style="82" bestFit="1" customWidth="1"/>
    <col min="7" max="7" width="15.58203125" style="82" customWidth="1"/>
    <col min="8" max="8" width="3.33203125" style="82" bestFit="1" customWidth="1"/>
    <col min="9" max="9" width="15.58203125" style="81" customWidth="1"/>
    <col min="10" max="10" width="3.33203125" style="82" bestFit="1" customWidth="1"/>
    <col min="11" max="11" width="15.58203125" style="82" customWidth="1"/>
    <col min="12" max="12" width="3.33203125" style="82" customWidth="1"/>
    <col min="13" max="13" width="15.58203125" style="82" customWidth="1"/>
    <col min="14" max="14" width="3.33203125" style="82" customWidth="1"/>
    <col min="15" max="15" width="15.58203125" style="82" customWidth="1"/>
    <col min="16" max="16" width="3.33203125" style="82" customWidth="1"/>
    <col min="17" max="17" width="15.58203125" style="82" customWidth="1"/>
    <col min="18" max="18" width="3.33203125" style="82" customWidth="1"/>
    <col min="19" max="19" width="15.58203125" style="82" customWidth="1"/>
    <col min="20" max="20" width="3.33203125" style="82" customWidth="1"/>
    <col min="21" max="21" width="15.58203125" style="82" customWidth="1"/>
    <col min="22" max="22" width="3.33203125" style="82" customWidth="1"/>
    <col min="23" max="23" width="50.58203125" style="82" customWidth="1"/>
    <col min="24" max="16384" width="9" style="82"/>
  </cols>
  <sheetData>
    <row r="1" spans="2:23" x14ac:dyDescent="0.55000000000000004">
      <c r="B1" s="80" t="s">
        <v>69</v>
      </c>
    </row>
    <row r="2" spans="2:23" x14ac:dyDescent="0.55000000000000004">
      <c r="B2" s="83" t="s">
        <v>70</v>
      </c>
      <c r="E2" s="84"/>
      <c r="I2" s="85"/>
    </row>
    <row r="3" spans="2:23" x14ac:dyDescent="0.55000000000000004">
      <c r="B3" s="85" t="s">
        <v>145</v>
      </c>
      <c r="E3" s="84" t="s">
        <v>149</v>
      </c>
      <c r="I3" s="85"/>
    </row>
    <row r="4" spans="2:23" x14ac:dyDescent="0.55000000000000004">
      <c r="B4" s="83"/>
      <c r="E4" s="529" t="s">
        <v>52</v>
      </c>
      <c r="F4" s="529"/>
      <c r="G4" s="529"/>
      <c r="H4" s="529"/>
      <c r="I4" s="529"/>
      <c r="J4" s="529"/>
      <c r="K4" s="529"/>
      <c r="M4" s="529" t="s">
        <v>51</v>
      </c>
      <c r="N4" s="529"/>
      <c r="O4" s="529"/>
      <c r="Q4" s="529" t="s">
        <v>82</v>
      </c>
      <c r="R4" s="529"/>
      <c r="S4" s="529"/>
      <c r="T4" s="529"/>
      <c r="U4" s="529"/>
      <c r="W4" s="529" t="s">
        <v>148</v>
      </c>
    </row>
    <row r="5" spans="2:23" x14ac:dyDescent="0.550000000000000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550000000000000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550000000000000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550000000000000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550000000000000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550000000000000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550000000000000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550000000000000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550000000000000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550000000000000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550000000000000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550000000000000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550000000000000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550000000000000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550000000000000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550000000000000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550000000000000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550000000000000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550000000000000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550000000000000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550000000000000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550000000000000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550000000000000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550000000000000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550000000000000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550000000000000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550000000000000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550000000000000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550000000000000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550000000000000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550000000000000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55000000000000004">
      <c r="C36" s="90"/>
    </row>
    <row r="37" spans="2:23" x14ac:dyDescent="0.55000000000000004">
      <c r="C37" s="91" t="s">
        <v>160</v>
      </c>
    </row>
    <row r="38" spans="2:23" x14ac:dyDescent="0.55000000000000004">
      <c r="C38" s="91" t="s">
        <v>161</v>
      </c>
    </row>
    <row r="39" spans="2:23" x14ac:dyDescent="0.55000000000000004">
      <c r="C39" s="91" t="s">
        <v>162</v>
      </c>
    </row>
    <row r="40" spans="2:23" x14ac:dyDescent="0.55000000000000004">
      <c r="C40" s="91" t="s">
        <v>163</v>
      </c>
    </row>
    <row r="41" spans="2:23" x14ac:dyDescent="0.55000000000000004">
      <c r="C41" s="83" t="s">
        <v>209</v>
      </c>
    </row>
    <row r="42" spans="2:23" x14ac:dyDescent="0.550000000000000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ColWidth="9" defaultRowHeight="18" x14ac:dyDescent="0.55000000000000004"/>
  <cols>
    <col min="1" max="1" width="1.83203125" style="29" customWidth="1"/>
    <col min="2" max="3" width="9" style="29"/>
    <col min="4" max="4" width="45.58203125" style="29" customWidth="1"/>
    <col min="5" max="16384" width="9" style="29"/>
  </cols>
  <sheetData>
    <row r="1" spans="2:11" x14ac:dyDescent="0.55000000000000004">
      <c r="B1" s="29" t="s">
        <v>108</v>
      </c>
      <c r="D1" s="57"/>
      <c r="E1" s="57"/>
      <c r="F1" s="57"/>
    </row>
    <row r="2" spans="2:11" s="40" customFormat="1" ht="20.25" customHeight="1" x14ac:dyDescent="0.55000000000000004">
      <c r="B2" s="59" t="s">
        <v>208</v>
      </c>
      <c r="C2" s="59"/>
      <c r="D2" s="57"/>
      <c r="E2" s="57"/>
      <c r="F2" s="57"/>
    </row>
    <row r="3" spans="2:11" s="40" customFormat="1" ht="20.25" customHeight="1" x14ac:dyDescent="0.55000000000000004">
      <c r="B3" s="59"/>
      <c r="C3" s="59"/>
      <c r="D3" s="57"/>
      <c r="E3" s="57"/>
      <c r="F3" s="57"/>
    </row>
    <row r="4" spans="2:11" s="63" customFormat="1" ht="20.25" customHeight="1" x14ac:dyDescent="0.55000000000000004">
      <c r="B4" s="74"/>
      <c r="C4" s="57" t="s">
        <v>138</v>
      </c>
      <c r="D4" s="57"/>
      <c r="F4" s="530" t="s">
        <v>139</v>
      </c>
      <c r="G4" s="530"/>
      <c r="H4" s="530"/>
      <c r="I4" s="530"/>
      <c r="J4" s="530"/>
      <c r="K4" s="530"/>
    </row>
    <row r="5" spans="2:11" s="63" customFormat="1" ht="20.25" customHeight="1" x14ac:dyDescent="0.55000000000000004">
      <c r="B5" s="75"/>
      <c r="C5" s="57" t="s">
        <v>140</v>
      </c>
      <c r="D5" s="57"/>
      <c r="F5" s="530"/>
      <c r="G5" s="530"/>
      <c r="H5" s="530"/>
      <c r="I5" s="530"/>
      <c r="J5" s="530"/>
      <c r="K5" s="530"/>
    </row>
    <row r="6" spans="2:11" s="40" customFormat="1" ht="20.25" customHeight="1" x14ac:dyDescent="0.55000000000000004">
      <c r="B6" s="58" t="s">
        <v>135</v>
      </c>
      <c r="C6" s="57"/>
      <c r="D6" s="57"/>
      <c r="E6" s="71"/>
      <c r="F6" s="72"/>
    </row>
    <row r="7" spans="2:11" s="40" customFormat="1" ht="20.25" customHeight="1" x14ac:dyDescent="0.55000000000000004">
      <c r="B7" s="59"/>
      <c r="C7" s="59"/>
      <c r="D7" s="57"/>
      <c r="E7" s="71"/>
      <c r="F7" s="72"/>
    </row>
    <row r="8" spans="2:11" s="40" customFormat="1" ht="20.25" customHeight="1" x14ac:dyDescent="0.55000000000000004">
      <c r="B8" s="57" t="s">
        <v>109</v>
      </c>
      <c r="C8" s="59"/>
      <c r="D8" s="57"/>
      <c r="E8" s="71"/>
      <c r="F8" s="72"/>
    </row>
    <row r="9" spans="2:11" s="40" customFormat="1" ht="20.25" customHeight="1" x14ac:dyDescent="0.55000000000000004">
      <c r="B9" s="59"/>
      <c r="C9" s="59"/>
      <c r="D9" s="57"/>
      <c r="E9" s="57"/>
      <c r="F9" s="57"/>
    </row>
    <row r="10" spans="2:11" s="40" customFormat="1" ht="20.25" customHeight="1" x14ac:dyDescent="0.55000000000000004">
      <c r="B10" s="57" t="s">
        <v>164</v>
      </c>
      <c r="C10" s="59"/>
      <c r="D10" s="57"/>
      <c r="E10" s="57"/>
      <c r="F10" s="57"/>
    </row>
    <row r="11" spans="2:11" s="40" customFormat="1" ht="20.25" customHeight="1" x14ac:dyDescent="0.55000000000000004">
      <c r="B11" s="57"/>
      <c r="C11" s="59"/>
      <c r="D11" s="57"/>
      <c r="E11" s="57"/>
      <c r="F11" s="57"/>
    </row>
    <row r="12" spans="2:11" s="40" customFormat="1" ht="20.25" customHeight="1" x14ac:dyDescent="0.55000000000000004">
      <c r="B12" s="57" t="s">
        <v>168</v>
      </c>
      <c r="C12" s="59"/>
      <c r="D12" s="57"/>
    </row>
    <row r="13" spans="2:11" s="40" customFormat="1" ht="20.25" customHeight="1" x14ac:dyDescent="0.55000000000000004">
      <c r="B13" s="57"/>
      <c r="C13" s="59"/>
      <c r="D13" s="57"/>
    </row>
    <row r="14" spans="2:11" s="40" customFormat="1" ht="20.25" customHeight="1" x14ac:dyDescent="0.55000000000000004">
      <c r="B14" s="57" t="s">
        <v>189</v>
      </c>
      <c r="C14" s="59"/>
      <c r="D14" s="57"/>
    </row>
    <row r="15" spans="2:11" s="40" customFormat="1" ht="20.25" customHeight="1" x14ac:dyDescent="0.55000000000000004">
      <c r="B15" s="57"/>
      <c r="C15" s="59"/>
      <c r="D15" s="57"/>
    </row>
    <row r="16" spans="2:11" s="40" customFormat="1" ht="20.25" customHeight="1" x14ac:dyDescent="0.55000000000000004">
      <c r="B16" s="57" t="s">
        <v>190</v>
      </c>
      <c r="C16" s="59"/>
      <c r="D16" s="57"/>
    </row>
    <row r="17" spans="2:25" s="40" customFormat="1" ht="20.25" customHeight="1" x14ac:dyDescent="0.55000000000000004">
      <c r="B17" s="59"/>
      <c r="C17" s="59"/>
      <c r="D17" s="57"/>
    </row>
    <row r="18" spans="2:25" s="40" customFormat="1" ht="20.25" customHeight="1" x14ac:dyDescent="0.55000000000000004">
      <c r="B18" s="57" t="s">
        <v>191</v>
      </c>
      <c r="C18" s="59"/>
      <c r="D18" s="57"/>
    </row>
    <row r="19" spans="2:25" s="40" customFormat="1" ht="20.25" customHeight="1" x14ac:dyDescent="0.55000000000000004">
      <c r="B19" s="59"/>
      <c r="C19" s="59"/>
      <c r="D19" s="57"/>
    </row>
    <row r="20" spans="2:25" s="40" customFormat="1" ht="17.25" customHeight="1" x14ac:dyDescent="0.55000000000000004">
      <c r="B20" s="57" t="s">
        <v>192</v>
      </c>
      <c r="C20" s="57"/>
      <c r="D20" s="57"/>
    </row>
    <row r="21" spans="2:25" s="40" customFormat="1" ht="17.25" customHeight="1" x14ac:dyDescent="0.55000000000000004">
      <c r="B21" s="57" t="s">
        <v>110</v>
      </c>
      <c r="C21" s="57"/>
      <c r="D21" s="57"/>
    </row>
    <row r="22" spans="2:25" s="40" customFormat="1" ht="17.25" customHeight="1" x14ac:dyDescent="0.55000000000000004">
      <c r="B22" s="57"/>
      <c r="C22" s="57"/>
      <c r="D22" s="57"/>
    </row>
    <row r="23" spans="2:25" s="40" customFormat="1" ht="17.25" customHeight="1" x14ac:dyDescent="0.55000000000000004">
      <c r="B23" s="57"/>
      <c r="C23" s="32" t="s">
        <v>98</v>
      </c>
      <c r="D23" s="32" t="s">
        <v>3</v>
      </c>
    </row>
    <row r="24" spans="2:25" s="40" customFormat="1" ht="17.25" customHeight="1" x14ac:dyDescent="0.55000000000000004">
      <c r="B24" s="57"/>
      <c r="C24" s="32">
        <v>1</v>
      </c>
      <c r="D24" s="60" t="s">
        <v>4</v>
      </c>
    </row>
    <row r="25" spans="2:25" s="40" customFormat="1" ht="17.25" customHeight="1" x14ac:dyDescent="0.55000000000000004">
      <c r="B25" s="57"/>
      <c r="C25" s="32">
        <v>2</v>
      </c>
      <c r="D25" s="60" t="s">
        <v>60</v>
      </c>
    </row>
    <row r="26" spans="2:25" s="40" customFormat="1" ht="17.25" customHeight="1" x14ac:dyDescent="0.55000000000000004">
      <c r="B26" s="57"/>
      <c r="C26" s="32">
        <v>3</v>
      </c>
      <c r="D26" s="60" t="s">
        <v>5</v>
      </c>
    </row>
    <row r="27" spans="2:25" s="40" customFormat="1" ht="17.25" customHeight="1" x14ac:dyDescent="0.55000000000000004">
      <c r="B27" s="57"/>
      <c r="C27" s="32">
        <v>4</v>
      </c>
      <c r="D27" s="60" t="s">
        <v>111</v>
      </c>
    </row>
    <row r="28" spans="2:25" s="40" customFormat="1" ht="17.25" customHeight="1" x14ac:dyDescent="0.55000000000000004">
      <c r="B28" s="57"/>
      <c r="C28" s="32">
        <v>5</v>
      </c>
      <c r="D28" s="60" t="s">
        <v>112</v>
      </c>
    </row>
    <row r="29" spans="2:25" s="40" customFormat="1" ht="17.25" customHeight="1" x14ac:dyDescent="0.55000000000000004">
      <c r="B29" s="57"/>
      <c r="C29" s="71"/>
      <c r="D29" s="72"/>
    </row>
    <row r="30" spans="2:25" s="40" customFormat="1" ht="17.25" customHeight="1" x14ac:dyDescent="0.55000000000000004">
      <c r="B30" s="57" t="s">
        <v>193</v>
      </c>
      <c r="C30" s="57"/>
      <c r="D30" s="57"/>
      <c r="E30" s="63"/>
      <c r="F30" s="63"/>
    </row>
    <row r="31" spans="2:25" s="40" customFormat="1" ht="17.25" customHeight="1" x14ac:dyDescent="0.55000000000000004">
      <c r="B31" s="57" t="s">
        <v>113</v>
      </c>
      <c r="C31" s="57"/>
      <c r="D31" s="57"/>
      <c r="E31" s="63"/>
      <c r="F31" s="63"/>
    </row>
    <row r="32" spans="2:25" s="40" customFormat="1" ht="17.25" customHeight="1" x14ac:dyDescent="0.550000000000000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550000000000000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550000000000000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550000000000000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550000000000000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550000000000000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550000000000000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550000000000000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550000000000000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550000000000000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550000000000000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55000000000000004">
      <c r="B43" s="57" t="s">
        <v>194</v>
      </c>
      <c r="C43" s="57"/>
      <c r="D43" s="57"/>
    </row>
    <row r="44" spans="2:51" s="40" customFormat="1" ht="17.25" customHeight="1" x14ac:dyDescent="0.55000000000000004">
      <c r="B44" s="57" t="s">
        <v>118</v>
      </c>
      <c r="C44" s="57"/>
      <c r="D44" s="57"/>
      <c r="AH44" s="31"/>
      <c r="AI44" s="31"/>
      <c r="AJ44" s="31"/>
      <c r="AK44" s="31"/>
      <c r="AL44" s="31"/>
      <c r="AM44" s="31"/>
      <c r="AN44" s="31"/>
      <c r="AO44" s="31"/>
      <c r="AP44" s="31"/>
      <c r="AQ44" s="31"/>
      <c r="AR44" s="31"/>
      <c r="AS44" s="31"/>
    </row>
    <row r="45" spans="2:51" s="40" customFormat="1" ht="17.25" customHeight="1" x14ac:dyDescent="0.550000000000000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55000000000000004">
      <c r="F46" s="31"/>
    </row>
    <row r="47" spans="2:51" s="40" customFormat="1" ht="17.25" customHeight="1" x14ac:dyDescent="0.55000000000000004">
      <c r="B47" s="57" t="s">
        <v>195</v>
      </c>
      <c r="C47" s="57"/>
    </row>
    <row r="48" spans="2:51" s="40" customFormat="1" ht="17.25" customHeight="1" x14ac:dyDescent="0.55000000000000004">
      <c r="B48" s="57"/>
      <c r="C48" s="57"/>
    </row>
    <row r="49" spans="2:54" s="40" customFormat="1" ht="17.25" customHeight="1" x14ac:dyDescent="0.55000000000000004">
      <c r="B49" s="57" t="s">
        <v>196</v>
      </c>
      <c r="C49" s="57"/>
    </row>
    <row r="50" spans="2:54" s="40" customFormat="1" ht="17.25" customHeight="1" x14ac:dyDescent="0.55000000000000004">
      <c r="B50" s="57" t="s">
        <v>165</v>
      </c>
      <c r="C50" s="57"/>
    </row>
    <row r="51" spans="2:54" s="40" customFormat="1" ht="17.25" customHeight="1" x14ac:dyDescent="0.55000000000000004">
      <c r="B51" s="57"/>
      <c r="C51" s="57"/>
    </row>
    <row r="52" spans="2:54" s="40" customFormat="1" ht="17.25" customHeight="1" x14ac:dyDescent="0.55000000000000004">
      <c r="B52" s="57" t="s">
        <v>197</v>
      </c>
      <c r="C52" s="57"/>
    </row>
    <row r="53" spans="2:54" s="40" customFormat="1" ht="17.25" customHeight="1" x14ac:dyDescent="0.55000000000000004">
      <c r="B53" s="57" t="s">
        <v>120</v>
      </c>
      <c r="C53" s="57"/>
    </row>
    <row r="54" spans="2:54" s="40" customFormat="1" ht="17.25" customHeight="1" x14ac:dyDescent="0.55000000000000004">
      <c r="B54" s="57"/>
      <c r="C54" s="57"/>
    </row>
    <row r="55" spans="2:54" s="40" customFormat="1" ht="17.25" customHeight="1" x14ac:dyDescent="0.55000000000000004">
      <c r="B55" s="57" t="s">
        <v>198</v>
      </c>
      <c r="C55" s="57"/>
      <c r="D55" s="57"/>
    </row>
    <row r="56" spans="2:54" s="40" customFormat="1" ht="17.25" customHeight="1" x14ac:dyDescent="0.55000000000000004">
      <c r="B56" s="57"/>
      <c r="C56" s="57"/>
      <c r="D56" s="57"/>
    </row>
    <row r="57" spans="2:54" s="40" customFormat="1" ht="17.25" customHeight="1" x14ac:dyDescent="0.55000000000000004">
      <c r="B57" s="63" t="s">
        <v>199</v>
      </c>
      <c r="C57" s="63"/>
      <c r="D57" s="57"/>
    </row>
    <row r="58" spans="2:54" s="40" customFormat="1" ht="17.25" customHeight="1" x14ac:dyDescent="0.55000000000000004">
      <c r="B58" s="63" t="s">
        <v>121</v>
      </c>
      <c r="C58" s="63"/>
      <c r="D58" s="57"/>
    </row>
    <row r="59" spans="2:54" s="40" customFormat="1" ht="17.25" customHeight="1" x14ac:dyDescent="0.55000000000000004">
      <c r="B59" s="63" t="s">
        <v>166</v>
      </c>
      <c r="C59" s="63"/>
      <c r="D59" s="57"/>
    </row>
    <row r="60" spans="2:54" s="40" customFormat="1" ht="17.25" customHeight="1" x14ac:dyDescent="0.55000000000000004"/>
    <row r="61" spans="2:54" s="40" customFormat="1" ht="17.25" customHeight="1" x14ac:dyDescent="0.550000000000000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550000000000000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550000000000000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550000000000000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550000000000000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550000000000000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5">
      <c r="B67" s="40" t="s">
        <v>202</v>
      </c>
      <c r="BL67" s="67"/>
      <c r="BM67" s="68"/>
      <c r="BN67" s="67"/>
      <c r="BO67" s="67"/>
      <c r="BP67" s="67"/>
      <c r="BQ67" s="69"/>
      <c r="BR67" s="70"/>
      <c r="BS67" s="70"/>
    </row>
    <row r="68" spans="2:71" s="40" customFormat="1" ht="17.25" customHeight="1" x14ac:dyDescent="0.550000000000000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550000000000000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550000000000000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55000000000000004">
      <c r="B71" s="29" t="s">
        <v>167</v>
      </c>
    </row>
    <row r="72" spans="2:71" ht="17.25" customHeight="1" x14ac:dyDescent="0.55000000000000004">
      <c r="B72" s="40" t="s">
        <v>203</v>
      </c>
    </row>
    <row r="73" spans="2:71" ht="17.25" customHeight="1" x14ac:dyDescent="0.55000000000000004">
      <c r="B73" s="283" t="s">
        <v>169</v>
      </c>
    </row>
    <row r="74" spans="2:71" ht="17.25" customHeight="1" x14ac:dyDescent="0.550000000000000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ColWidth="9" defaultRowHeight="26.5" x14ac:dyDescent="0.55000000000000004"/>
  <cols>
    <col min="1" max="1" width="1.75" style="217" customWidth="1"/>
    <col min="2" max="2" width="9" style="217"/>
    <col min="3" max="12" width="40.58203125" style="217" customWidth="1"/>
    <col min="13" max="16384" width="9" style="217"/>
  </cols>
  <sheetData>
    <row r="1" spans="1:12" x14ac:dyDescent="0.55000000000000004">
      <c r="A1" s="215"/>
      <c r="B1" s="216" t="s">
        <v>83</v>
      </c>
      <c r="C1" s="216"/>
      <c r="D1" s="216"/>
    </row>
    <row r="2" spans="1:12" x14ac:dyDescent="0.55000000000000004">
      <c r="A2" s="215"/>
      <c r="B2" s="216"/>
      <c r="C2" s="216"/>
      <c r="D2" s="216"/>
    </row>
    <row r="3" spans="1:12" x14ac:dyDescent="0.55000000000000004">
      <c r="A3" s="215"/>
      <c r="B3" s="218" t="s">
        <v>98</v>
      </c>
      <c r="C3" s="218" t="s">
        <v>99</v>
      </c>
      <c r="D3" s="216"/>
    </row>
    <row r="4" spans="1:12" x14ac:dyDescent="0.55000000000000004">
      <c r="A4" s="215"/>
      <c r="B4" s="219">
        <v>1</v>
      </c>
      <c r="C4" s="285" t="s">
        <v>206</v>
      </c>
      <c r="D4" s="216"/>
    </row>
    <row r="5" spans="1:12" x14ac:dyDescent="0.55000000000000004">
      <c r="A5" s="215"/>
      <c r="B5" s="219">
        <v>2</v>
      </c>
      <c r="C5" s="285" t="s">
        <v>207</v>
      </c>
    </row>
    <row r="6" spans="1:12" x14ac:dyDescent="0.55000000000000004">
      <c r="A6" s="215"/>
      <c r="B6" s="219">
        <v>3</v>
      </c>
      <c r="C6" s="285" t="s">
        <v>150</v>
      </c>
      <c r="D6" s="216"/>
    </row>
    <row r="7" spans="1:12" x14ac:dyDescent="0.55000000000000004">
      <c r="A7" s="215"/>
      <c r="B7" s="219">
        <v>4</v>
      </c>
      <c r="C7" s="285" t="s">
        <v>150</v>
      </c>
      <c r="D7" s="216"/>
    </row>
    <row r="8" spans="1:12" x14ac:dyDescent="0.55000000000000004">
      <c r="A8" s="215"/>
      <c r="B8" s="219">
        <v>5</v>
      </c>
      <c r="C8" s="285" t="s">
        <v>150</v>
      </c>
      <c r="D8" s="216"/>
    </row>
    <row r="9" spans="1:12" x14ac:dyDescent="0.55000000000000004">
      <c r="A9" s="215"/>
      <c r="B9" s="216"/>
      <c r="C9" s="216"/>
      <c r="D9" s="216"/>
    </row>
    <row r="10" spans="1:12" x14ac:dyDescent="0.55000000000000004">
      <c r="A10" s="215"/>
      <c r="B10" s="216" t="s">
        <v>100</v>
      </c>
      <c r="C10" s="216"/>
      <c r="D10" s="216"/>
    </row>
    <row r="11" spans="1:12" ht="27" thickBot="1" x14ac:dyDescent="0.6">
      <c r="A11" s="215"/>
      <c r="B11" s="216"/>
      <c r="C11" s="216"/>
      <c r="D11" s="216"/>
    </row>
    <row r="12" spans="1:12" ht="27" thickBot="1" x14ac:dyDescent="0.6">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550000000000000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55000000000000004">
      <c r="B14" s="532"/>
      <c r="C14" s="228" t="s">
        <v>150</v>
      </c>
      <c r="D14" s="288" t="s">
        <v>124</v>
      </c>
      <c r="E14" s="288" t="s">
        <v>85</v>
      </c>
      <c r="F14" s="288" t="s">
        <v>29</v>
      </c>
      <c r="G14" s="289" t="s">
        <v>27</v>
      </c>
      <c r="H14" s="229" t="s">
        <v>29</v>
      </c>
      <c r="I14" s="229" t="s">
        <v>29</v>
      </c>
      <c r="J14" s="229" t="s">
        <v>29</v>
      </c>
      <c r="K14" s="229" t="s">
        <v>29</v>
      </c>
      <c r="L14" s="230" t="s">
        <v>29</v>
      </c>
    </row>
    <row r="15" spans="1:12" x14ac:dyDescent="0.550000000000000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550000000000000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55000000000000004">
      <c r="B17" s="532"/>
      <c r="C17" s="228" t="s">
        <v>150</v>
      </c>
      <c r="D17" s="290" t="s">
        <v>150</v>
      </c>
      <c r="E17" s="290" t="s">
        <v>150</v>
      </c>
      <c r="F17" s="290" t="s">
        <v>150</v>
      </c>
      <c r="G17" s="289" t="s">
        <v>6</v>
      </c>
      <c r="H17" s="231" t="s">
        <v>150</v>
      </c>
      <c r="I17" s="231" t="s">
        <v>150</v>
      </c>
      <c r="J17" s="231" t="s">
        <v>150</v>
      </c>
      <c r="K17" s="231" t="s">
        <v>150</v>
      </c>
      <c r="L17" s="232" t="s">
        <v>150</v>
      </c>
    </row>
    <row r="18" spans="2:12" x14ac:dyDescent="0.550000000000000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550000000000000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550000000000000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550000000000000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550000000000000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550000000000000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55000000000000004">
      <c r="B24" s="532"/>
      <c r="C24" s="228" t="s">
        <v>150</v>
      </c>
      <c r="D24" s="290" t="s">
        <v>150</v>
      </c>
      <c r="E24" s="290" t="s">
        <v>150</v>
      </c>
      <c r="F24" s="290" t="s">
        <v>150</v>
      </c>
      <c r="G24" s="290" t="s">
        <v>150</v>
      </c>
      <c r="H24" s="231" t="s">
        <v>150</v>
      </c>
      <c r="I24" s="231" t="s">
        <v>150</v>
      </c>
      <c r="J24" s="231" t="s">
        <v>150</v>
      </c>
      <c r="K24" s="231" t="s">
        <v>150</v>
      </c>
      <c r="L24" s="232" t="s">
        <v>150</v>
      </c>
    </row>
    <row r="25" spans="2:12" ht="27" thickBot="1" x14ac:dyDescent="0.6">
      <c r="B25" s="533"/>
      <c r="C25" s="233" t="s">
        <v>150</v>
      </c>
      <c r="D25" s="291" t="s">
        <v>150</v>
      </c>
      <c r="E25" s="291" t="s">
        <v>150</v>
      </c>
      <c r="F25" s="291" t="s">
        <v>150</v>
      </c>
      <c r="G25" s="291" t="s">
        <v>150</v>
      </c>
      <c r="H25" s="234" t="s">
        <v>150</v>
      </c>
      <c r="I25" s="234" t="s">
        <v>150</v>
      </c>
      <c r="J25" s="234" t="s">
        <v>150</v>
      </c>
      <c r="K25" s="234" t="s">
        <v>150</v>
      </c>
      <c r="L25" s="235" t="s">
        <v>150</v>
      </c>
    </row>
    <row r="28" spans="2:12" x14ac:dyDescent="0.55000000000000004">
      <c r="C28" s="217" t="s">
        <v>141</v>
      </c>
    </row>
    <row r="29" spans="2:12" x14ac:dyDescent="0.55000000000000004">
      <c r="C29" s="217" t="s">
        <v>90</v>
      </c>
    </row>
    <row r="30" spans="2:12" x14ac:dyDescent="0.55000000000000004">
      <c r="C30" s="217" t="s">
        <v>101</v>
      </c>
    </row>
    <row r="31" spans="2:12" x14ac:dyDescent="0.55000000000000004">
      <c r="C31" s="217" t="s">
        <v>102</v>
      </c>
    </row>
    <row r="32" spans="2:12" x14ac:dyDescent="0.55000000000000004">
      <c r="C32" s="217" t="s">
        <v>103</v>
      </c>
    </row>
    <row r="33" spans="3:3" x14ac:dyDescent="0.55000000000000004">
      <c r="C33" s="217" t="s">
        <v>104</v>
      </c>
    </row>
    <row r="34" spans="3:3" x14ac:dyDescent="0.55000000000000004">
      <c r="C34" s="217" t="s">
        <v>105</v>
      </c>
    </row>
    <row r="35" spans="3:3" x14ac:dyDescent="0.55000000000000004">
      <c r="C35" s="217" t="s">
        <v>134</v>
      </c>
    </row>
    <row r="36" spans="3:3" x14ac:dyDescent="0.55000000000000004">
      <c r="C36" s="217" t="s">
        <v>91</v>
      </c>
    </row>
    <row r="37" spans="3:3" x14ac:dyDescent="0.55000000000000004">
      <c r="C37" s="217" t="s">
        <v>92</v>
      </c>
    </row>
    <row r="39" spans="3:3" x14ac:dyDescent="0.55000000000000004">
      <c r="C39" s="217" t="s">
        <v>142</v>
      </c>
    </row>
    <row r="40" spans="3:3" x14ac:dyDescent="0.55000000000000004">
      <c r="C40" s="217" t="s">
        <v>93</v>
      </c>
    </row>
    <row r="41" spans="3:3" x14ac:dyDescent="0.55000000000000004">
      <c r="C41" s="217" t="s">
        <v>94</v>
      </c>
    </row>
    <row r="42" spans="3:3" x14ac:dyDescent="0.55000000000000004">
      <c r="C42" s="217" t="s">
        <v>95</v>
      </c>
    </row>
    <row r="43" spans="3:3" x14ac:dyDescent="0.55000000000000004">
      <c r="C43" s="217" t="s">
        <v>96</v>
      </c>
    </row>
    <row r="44" spans="3:3" x14ac:dyDescent="0.550000000000000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3203125" defaultRowHeight="20.25" customHeight="1" x14ac:dyDescent="0.55000000000000004"/>
  <cols>
    <col min="1" max="1" width="1.58203125" style="171" customWidth="1"/>
    <col min="2" max="5" width="5.75" style="171" customWidth="1"/>
    <col min="6" max="6" width="16.5" style="171" hidden="1" customWidth="1"/>
    <col min="7" max="58" width="5.58203125" style="171" customWidth="1"/>
    <col min="59" max="16384" width="4.33203125" style="171"/>
  </cols>
  <sheetData>
    <row r="1" spans="2:64" s="124" customFormat="1" ht="20.25" customHeight="1" x14ac:dyDescent="0.55000000000000004">
      <c r="C1" s="125" t="s">
        <v>212</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55000000000000004">
      <c r="C2" s="125"/>
      <c r="D2" s="125"/>
      <c r="E2" s="125"/>
      <c r="F2" s="125"/>
      <c r="G2" s="125"/>
      <c r="J2" s="126"/>
      <c r="L2" s="125"/>
      <c r="M2" s="125"/>
      <c r="N2" s="125"/>
      <c r="O2" s="125"/>
      <c r="P2" s="125"/>
      <c r="Q2" s="125"/>
      <c r="R2" s="125"/>
      <c r="Y2" s="129" t="s">
        <v>64</v>
      </c>
      <c r="Z2" s="500">
        <v>4</v>
      </c>
      <c r="AA2" s="500"/>
      <c r="AB2" s="129" t="s">
        <v>65</v>
      </c>
      <c r="AC2" s="536">
        <f>IF(Z2=0,"",YEAR(DATE(2018+Z2,1,1)))</f>
        <v>2022</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550000000000000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9" x14ac:dyDescent="0.550000000000000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550000000000000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550000000000000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550000000000000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5" customHeight="1" thickBot="1" x14ac:dyDescent="0.6">
      <c r="C16" s="172"/>
      <c r="D16" s="172"/>
      <c r="E16" s="172"/>
      <c r="F16" s="172"/>
      <c r="G16" s="172"/>
      <c r="X16" s="172"/>
      <c r="AN16" s="172"/>
      <c r="BE16" s="173"/>
      <c r="BF16" s="173"/>
      <c r="BG16" s="173"/>
    </row>
    <row r="17" spans="2:58" ht="20.25" customHeight="1" x14ac:dyDescent="0.550000000000000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550000000000000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550000000000000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55000000000000004">
      <c r="B20" s="563"/>
      <c r="C20" s="568"/>
      <c r="D20" s="569"/>
      <c r="E20" s="570"/>
      <c r="F20" s="175"/>
      <c r="G20" s="575"/>
      <c r="H20" s="578"/>
      <c r="I20" s="569"/>
      <c r="J20" s="569"/>
      <c r="K20" s="570"/>
      <c r="L20" s="578"/>
      <c r="M20" s="569"/>
      <c r="N20" s="569"/>
      <c r="O20" s="581"/>
      <c r="P20" s="586"/>
      <c r="Q20" s="587"/>
      <c r="R20" s="588"/>
      <c r="S20" s="176">
        <f>WEEKDAY(DATE($AC$2,$AG$2,1))</f>
        <v>6</v>
      </c>
      <c r="T20" s="177">
        <f>WEEKDAY(DATE($AC$2,$AG$2,2))</f>
        <v>7</v>
      </c>
      <c r="U20" s="177">
        <f>WEEKDAY(DATE($AC$2,$AG$2,3))</f>
        <v>1</v>
      </c>
      <c r="V20" s="177">
        <f>WEEKDAY(DATE($AC$2,$AG$2,4))</f>
        <v>2</v>
      </c>
      <c r="W20" s="177">
        <f>WEEKDAY(DATE($AC$2,$AG$2,5))</f>
        <v>3</v>
      </c>
      <c r="X20" s="177">
        <f>WEEKDAY(DATE($AC$2,$AG$2,6))</f>
        <v>4</v>
      </c>
      <c r="Y20" s="178">
        <f>WEEKDAY(DATE($AC$2,$AG$2,7))</f>
        <v>5</v>
      </c>
      <c r="Z20" s="176">
        <f>WEEKDAY(DATE($AC$2,$AG$2,8))</f>
        <v>6</v>
      </c>
      <c r="AA20" s="177">
        <f>WEEKDAY(DATE($AC$2,$AG$2,9))</f>
        <v>7</v>
      </c>
      <c r="AB20" s="177">
        <f>WEEKDAY(DATE($AC$2,$AG$2,10))</f>
        <v>1</v>
      </c>
      <c r="AC20" s="177">
        <f>WEEKDAY(DATE($AC$2,$AG$2,11))</f>
        <v>2</v>
      </c>
      <c r="AD20" s="177">
        <f>WEEKDAY(DATE($AC$2,$AG$2,12))</f>
        <v>3</v>
      </c>
      <c r="AE20" s="177">
        <f>WEEKDAY(DATE($AC$2,$AG$2,13))</f>
        <v>4</v>
      </c>
      <c r="AF20" s="178">
        <f>WEEKDAY(DATE($AC$2,$AG$2,14))</f>
        <v>5</v>
      </c>
      <c r="AG20" s="176">
        <f>WEEKDAY(DATE($AC$2,$AG$2,15))</f>
        <v>6</v>
      </c>
      <c r="AH20" s="177">
        <f>WEEKDAY(DATE($AC$2,$AG$2,16))</f>
        <v>7</v>
      </c>
      <c r="AI20" s="177">
        <f>WEEKDAY(DATE($AC$2,$AG$2,17))</f>
        <v>1</v>
      </c>
      <c r="AJ20" s="177">
        <f>WEEKDAY(DATE($AC$2,$AG$2,18))</f>
        <v>2</v>
      </c>
      <c r="AK20" s="177">
        <f>WEEKDAY(DATE($AC$2,$AG$2,19))</f>
        <v>3</v>
      </c>
      <c r="AL20" s="177">
        <f>WEEKDAY(DATE($AC$2,$AG$2,20))</f>
        <v>4</v>
      </c>
      <c r="AM20" s="178">
        <f>WEEKDAY(DATE($AC$2,$AG$2,21))</f>
        <v>5</v>
      </c>
      <c r="AN20" s="176">
        <f>WEEKDAY(DATE($AC$2,$AG$2,22))</f>
        <v>6</v>
      </c>
      <c r="AO20" s="177">
        <f>WEEKDAY(DATE($AC$2,$AG$2,23))</f>
        <v>7</v>
      </c>
      <c r="AP20" s="177">
        <f>WEEKDAY(DATE($AC$2,$AG$2,24))</f>
        <v>1</v>
      </c>
      <c r="AQ20" s="177">
        <f>WEEKDAY(DATE($AC$2,$AG$2,25))</f>
        <v>2</v>
      </c>
      <c r="AR20" s="177">
        <f>WEEKDAY(DATE($AC$2,$AG$2,26))</f>
        <v>3</v>
      </c>
      <c r="AS20" s="177">
        <f>WEEKDAY(DATE($AC$2,$AG$2,27))</f>
        <v>4</v>
      </c>
      <c r="AT20" s="178">
        <f>WEEKDAY(DATE($AC$2,$AG$2,28))</f>
        <v>5</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6">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金</v>
      </c>
      <c r="T21" s="185" t="str">
        <f t="shared" ref="T21:AT21" si="0">IF(T20=1,"日",IF(T20=2,"月",IF(T20=3,"火",IF(T20=4,"水",IF(T20=5,"木",IF(T20=6,"金","土"))))))</f>
        <v>土</v>
      </c>
      <c r="U21" s="185" t="str">
        <f t="shared" si="0"/>
        <v>日</v>
      </c>
      <c r="V21" s="185" t="str">
        <f t="shared" si="0"/>
        <v>月</v>
      </c>
      <c r="W21" s="185" t="str">
        <f t="shared" si="0"/>
        <v>火</v>
      </c>
      <c r="X21" s="185" t="str">
        <f t="shared" si="0"/>
        <v>水</v>
      </c>
      <c r="Y21" s="186" t="str">
        <f t="shared" si="0"/>
        <v>木</v>
      </c>
      <c r="Z21" s="184" t="str">
        <f>IF(Z20=1,"日",IF(Z20=2,"月",IF(Z20=3,"火",IF(Z20=4,"水",IF(Z20=5,"木",IF(Z20=6,"金","土"))))))</f>
        <v>金</v>
      </c>
      <c r="AA21" s="185" t="str">
        <f t="shared" si="0"/>
        <v>土</v>
      </c>
      <c r="AB21" s="185" t="str">
        <f t="shared" si="0"/>
        <v>日</v>
      </c>
      <c r="AC21" s="185" t="str">
        <f t="shared" si="0"/>
        <v>月</v>
      </c>
      <c r="AD21" s="185" t="str">
        <f t="shared" si="0"/>
        <v>火</v>
      </c>
      <c r="AE21" s="185" t="str">
        <f t="shared" si="0"/>
        <v>水</v>
      </c>
      <c r="AF21" s="186" t="str">
        <f t="shared" si="0"/>
        <v>木</v>
      </c>
      <c r="AG21" s="184" t="str">
        <f>IF(AG20=1,"日",IF(AG20=2,"月",IF(AG20=3,"火",IF(AG20=4,"水",IF(AG20=5,"木",IF(AG20=6,"金","土"))))))</f>
        <v>金</v>
      </c>
      <c r="AH21" s="185" t="str">
        <f t="shared" si="0"/>
        <v>土</v>
      </c>
      <c r="AI21" s="185" t="str">
        <f t="shared" si="0"/>
        <v>日</v>
      </c>
      <c r="AJ21" s="185" t="str">
        <f t="shared" si="0"/>
        <v>月</v>
      </c>
      <c r="AK21" s="185" t="str">
        <f t="shared" si="0"/>
        <v>火</v>
      </c>
      <c r="AL21" s="185" t="str">
        <f t="shared" si="0"/>
        <v>水</v>
      </c>
      <c r="AM21" s="186" t="str">
        <f t="shared" si="0"/>
        <v>木</v>
      </c>
      <c r="AN21" s="184" t="str">
        <f>IF(AN20=1,"日",IF(AN20=2,"月",IF(AN20=3,"火",IF(AN20=4,"水",IF(AN20=5,"木",IF(AN20=6,"金","土"))))))</f>
        <v>金</v>
      </c>
      <c r="AO21" s="185" t="str">
        <f t="shared" si="0"/>
        <v>土</v>
      </c>
      <c r="AP21" s="185" t="str">
        <f t="shared" si="0"/>
        <v>日</v>
      </c>
      <c r="AQ21" s="185" t="str">
        <f t="shared" si="0"/>
        <v>月</v>
      </c>
      <c r="AR21" s="185" t="str">
        <f t="shared" si="0"/>
        <v>火</v>
      </c>
      <c r="AS21" s="185" t="str">
        <f t="shared" si="0"/>
        <v>水</v>
      </c>
      <c r="AT21" s="186" t="str">
        <f t="shared" si="0"/>
        <v>木</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55000000000000004">
      <c r="B22" s="620">
        <v>1</v>
      </c>
      <c r="C22" s="454" t="s">
        <v>4</v>
      </c>
      <c r="D22" s="455"/>
      <c r="E22" s="456"/>
      <c r="F22" s="93"/>
      <c r="G22" s="457" t="s">
        <v>123</v>
      </c>
      <c r="H22" s="458" t="s">
        <v>106</v>
      </c>
      <c r="I22" s="459"/>
      <c r="J22" s="459"/>
      <c r="K22" s="460"/>
      <c r="L22" s="461" t="s">
        <v>213</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550000000000000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550000000000000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55000000000000004">
      <c r="B25" s="615">
        <f>B22+1</f>
        <v>2</v>
      </c>
      <c r="C25" s="412" t="s">
        <v>60</v>
      </c>
      <c r="D25" s="413"/>
      <c r="E25" s="414"/>
      <c r="F25" s="121"/>
      <c r="G25" s="296" t="s">
        <v>123</v>
      </c>
      <c r="H25" s="299" t="s">
        <v>125</v>
      </c>
      <c r="I25" s="300"/>
      <c r="J25" s="300"/>
      <c r="K25" s="301"/>
      <c r="L25" s="303" t="s">
        <v>213</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550000000000000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550000000000000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55000000000000004">
      <c r="B28" s="615">
        <f>B25+1</f>
        <v>3</v>
      </c>
      <c r="C28" s="392" t="s">
        <v>60</v>
      </c>
      <c r="D28" s="393"/>
      <c r="E28" s="394"/>
      <c r="F28" s="121"/>
      <c r="G28" s="296" t="s">
        <v>122</v>
      </c>
      <c r="H28" s="299" t="s">
        <v>158</v>
      </c>
      <c r="I28" s="300"/>
      <c r="J28" s="300"/>
      <c r="K28" s="301"/>
      <c r="L28" s="303" t="s">
        <v>213</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550000000000000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550000000000000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55000000000000004">
      <c r="B31" s="615">
        <f>B28+1</f>
        <v>4</v>
      </c>
      <c r="C31" s="392" t="s">
        <v>5</v>
      </c>
      <c r="D31" s="393"/>
      <c r="E31" s="394"/>
      <c r="F31" s="121"/>
      <c r="G31" s="296" t="s">
        <v>122</v>
      </c>
      <c r="H31" s="299" t="s">
        <v>14</v>
      </c>
      <c r="I31" s="300"/>
      <c r="J31" s="300"/>
      <c r="K31" s="301"/>
      <c r="L31" s="303" t="s">
        <v>213</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550000000000000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550000000000000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55000000000000004">
      <c r="B34" s="615">
        <f>B31+1</f>
        <v>5</v>
      </c>
      <c r="C34" s="392" t="s">
        <v>5</v>
      </c>
      <c r="D34" s="393"/>
      <c r="E34" s="394"/>
      <c r="F34" s="121"/>
      <c r="G34" s="296" t="s">
        <v>204</v>
      </c>
      <c r="H34" s="299" t="s">
        <v>6</v>
      </c>
      <c r="I34" s="300"/>
      <c r="J34" s="300"/>
      <c r="K34" s="301"/>
      <c r="L34" s="303" t="s">
        <v>213</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550000000000000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550000000000000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55000000000000004">
      <c r="B37" s="615">
        <f>B34+1</f>
        <v>6</v>
      </c>
      <c r="C37" s="392" t="s">
        <v>61</v>
      </c>
      <c r="D37" s="393"/>
      <c r="E37" s="394"/>
      <c r="F37" s="121"/>
      <c r="G37" s="296" t="s">
        <v>122</v>
      </c>
      <c r="H37" s="299" t="s">
        <v>106</v>
      </c>
      <c r="I37" s="300"/>
      <c r="J37" s="300"/>
      <c r="K37" s="301"/>
      <c r="L37" s="303" t="s">
        <v>213</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550000000000000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550000000000000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55000000000000004">
      <c r="B40" s="615">
        <f>B37+1</f>
        <v>7</v>
      </c>
      <c r="C40" s="392" t="s">
        <v>61</v>
      </c>
      <c r="D40" s="393"/>
      <c r="E40" s="394"/>
      <c r="F40" s="121"/>
      <c r="G40" s="296" t="s">
        <v>122</v>
      </c>
      <c r="H40" s="299" t="s">
        <v>106</v>
      </c>
      <c r="I40" s="300"/>
      <c r="J40" s="300"/>
      <c r="K40" s="301"/>
      <c r="L40" s="303" t="s">
        <v>213</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550000000000000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550000000000000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55000000000000004">
      <c r="B43" s="615">
        <f>B40+1</f>
        <v>8</v>
      </c>
      <c r="C43" s="392" t="s">
        <v>61</v>
      </c>
      <c r="D43" s="393"/>
      <c r="E43" s="394"/>
      <c r="F43" s="121"/>
      <c r="G43" s="296" t="s">
        <v>123</v>
      </c>
      <c r="H43" s="299" t="s">
        <v>32</v>
      </c>
      <c r="I43" s="300"/>
      <c r="J43" s="300"/>
      <c r="K43" s="301"/>
      <c r="L43" s="303" t="s">
        <v>213</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550000000000000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550000000000000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55000000000000004">
      <c r="B46" s="615">
        <f>B43+1</f>
        <v>9</v>
      </c>
      <c r="C46" s="392" t="s">
        <v>61</v>
      </c>
      <c r="D46" s="393"/>
      <c r="E46" s="394"/>
      <c r="F46" s="121"/>
      <c r="G46" s="296" t="s">
        <v>123</v>
      </c>
      <c r="H46" s="299" t="s">
        <v>106</v>
      </c>
      <c r="I46" s="300"/>
      <c r="J46" s="300"/>
      <c r="K46" s="301"/>
      <c r="L46" s="303" t="s">
        <v>213</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550000000000000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550000000000000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55000000000000004">
      <c r="B49" s="615">
        <f>B46+1</f>
        <v>10</v>
      </c>
      <c r="C49" s="392" t="s">
        <v>62</v>
      </c>
      <c r="D49" s="393"/>
      <c r="E49" s="394"/>
      <c r="F49" s="121"/>
      <c r="G49" s="296" t="s">
        <v>122</v>
      </c>
      <c r="H49" s="299" t="s">
        <v>14</v>
      </c>
      <c r="I49" s="300"/>
      <c r="J49" s="300"/>
      <c r="K49" s="301"/>
      <c r="L49" s="303" t="s">
        <v>213</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550000000000000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550000000000000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55000000000000004">
      <c r="B52" s="615">
        <f>B49+1</f>
        <v>11</v>
      </c>
      <c r="C52" s="392" t="s">
        <v>62</v>
      </c>
      <c r="D52" s="393"/>
      <c r="E52" s="394"/>
      <c r="F52" s="121"/>
      <c r="G52" s="296" t="s">
        <v>204</v>
      </c>
      <c r="H52" s="299" t="s">
        <v>14</v>
      </c>
      <c r="I52" s="300"/>
      <c r="J52" s="300"/>
      <c r="K52" s="301"/>
      <c r="L52" s="303" t="s">
        <v>213</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550000000000000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550000000000000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550000000000000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550000000000000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550000000000000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550000000000000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550000000000000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6">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6">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49999999999999" customHeight="1" x14ac:dyDescent="0.550000000000000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550000000000000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550000000000000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550000000000000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6">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550000000000000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550000000000000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550000000000000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550000000000000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6">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55000000000000004">
      <c r="C72" s="201"/>
      <c r="D72" s="201"/>
      <c r="E72" s="201"/>
      <c r="F72" s="201"/>
      <c r="G72" s="202"/>
      <c r="H72" s="203"/>
      <c r="AF72" s="172"/>
    </row>
    <row r="73" spans="1:73" ht="11.5" customHeight="1" x14ac:dyDescent="0.550000000000000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5">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550000000000000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550000000000000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550000000000000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550000000000000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550000000000000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550000000000000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ColWidth="9" defaultRowHeight="26.5" x14ac:dyDescent="0.55000000000000004"/>
  <cols>
    <col min="1" max="1" width="1.58203125" style="82" customWidth="1"/>
    <col min="2" max="2" width="5.58203125" style="81" customWidth="1"/>
    <col min="3" max="3" width="10.58203125" style="81" customWidth="1"/>
    <col min="4" max="4" width="3.33203125" style="81" bestFit="1" customWidth="1"/>
    <col min="5" max="5" width="15.58203125" style="82" customWidth="1"/>
    <col min="6" max="6" width="3.33203125" style="82" bestFit="1" customWidth="1"/>
    <col min="7" max="7" width="15.58203125" style="82" customWidth="1"/>
    <col min="8" max="8" width="3.33203125" style="82" bestFit="1" customWidth="1"/>
    <col min="9" max="9" width="15.58203125" style="81" customWidth="1"/>
    <col min="10" max="10" width="3.33203125" style="82" bestFit="1" customWidth="1"/>
    <col min="11" max="11" width="15.58203125" style="82" customWidth="1"/>
    <col min="12" max="12" width="3.33203125" style="82" customWidth="1"/>
    <col min="13" max="13" width="15.58203125" style="82" customWidth="1"/>
    <col min="14" max="14" width="3.33203125" style="82" customWidth="1"/>
    <col min="15" max="15" width="15.58203125" style="82" customWidth="1"/>
    <col min="16" max="16" width="3.33203125" style="82" customWidth="1"/>
    <col min="17" max="17" width="15.58203125" style="82" customWidth="1"/>
    <col min="18" max="18" width="3.33203125" style="82" customWidth="1"/>
    <col min="19" max="19" width="15.58203125" style="82" customWidth="1"/>
    <col min="20" max="20" width="3.33203125" style="82" customWidth="1"/>
    <col min="21" max="21" width="15.58203125" style="82" customWidth="1"/>
    <col min="22" max="22" width="3.33203125" style="82" customWidth="1"/>
    <col min="23" max="23" width="50.58203125" style="82" customWidth="1"/>
    <col min="24" max="16384" width="9" style="82"/>
  </cols>
  <sheetData>
    <row r="1" spans="2:23" x14ac:dyDescent="0.55000000000000004">
      <c r="B1" s="80" t="s">
        <v>69</v>
      </c>
    </row>
    <row r="2" spans="2:23" x14ac:dyDescent="0.55000000000000004">
      <c r="B2" s="83" t="s">
        <v>70</v>
      </c>
      <c r="E2" s="84"/>
      <c r="I2" s="85"/>
    </row>
    <row r="3" spans="2:23" x14ac:dyDescent="0.55000000000000004">
      <c r="B3" s="85" t="s">
        <v>145</v>
      </c>
      <c r="E3" s="84" t="s">
        <v>149</v>
      </c>
      <c r="I3" s="85"/>
    </row>
    <row r="4" spans="2:23" x14ac:dyDescent="0.55000000000000004">
      <c r="B4" s="83"/>
      <c r="E4" s="529" t="s">
        <v>52</v>
      </c>
      <c r="F4" s="529"/>
      <c r="G4" s="529"/>
      <c r="H4" s="529"/>
      <c r="I4" s="529"/>
      <c r="J4" s="529"/>
      <c r="K4" s="529"/>
      <c r="M4" s="529" t="s">
        <v>51</v>
      </c>
      <c r="N4" s="529"/>
      <c r="O4" s="529"/>
      <c r="Q4" s="529" t="s">
        <v>82</v>
      </c>
      <c r="R4" s="529"/>
      <c r="S4" s="529"/>
      <c r="T4" s="529"/>
      <c r="U4" s="529"/>
      <c r="W4" s="529" t="s">
        <v>148</v>
      </c>
    </row>
    <row r="5" spans="2:23" x14ac:dyDescent="0.550000000000000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550000000000000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550000000000000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550000000000000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550000000000000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550000000000000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550000000000000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550000000000000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550000000000000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550000000000000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550000000000000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550000000000000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550000000000000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550000000000000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550000000000000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550000000000000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550000000000000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550000000000000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550000000000000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550000000000000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550000000000000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550000000000000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550000000000000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550000000000000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550000000000000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550000000000000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550000000000000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550000000000000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550000000000000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550000000000000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550000000000000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55000000000000004">
      <c r="C36" s="90"/>
    </row>
    <row r="37" spans="2:23" x14ac:dyDescent="0.55000000000000004">
      <c r="C37" s="91" t="s">
        <v>160</v>
      </c>
    </row>
    <row r="38" spans="2:23" x14ac:dyDescent="0.55000000000000004">
      <c r="C38" s="91" t="s">
        <v>161</v>
      </c>
    </row>
    <row r="39" spans="2:23" x14ac:dyDescent="0.55000000000000004">
      <c r="C39" s="91" t="s">
        <v>162</v>
      </c>
    </row>
    <row r="40" spans="2:23" x14ac:dyDescent="0.55000000000000004">
      <c r="C40" s="91" t="s">
        <v>163</v>
      </c>
    </row>
    <row r="41" spans="2:23" x14ac:dyDescent="0.55000000000000004">
      <c r="C41" s="83" t="s">
        <v>209</v>
      </c>
    </row>
    <row r="42" spans="2:23" x14ac:dyDescent="0.550000000000000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2023-03-07T03:03:06Z</cp:lastPrinted>
  <dcterms:modified xsi:type="dcterms:W3CDTF">2023-03-07T03:04:19Z</dcterms:modified>
</cp:coreProperties>
</file>